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otential risks of developing countries in the process of exploration and extraction of deep-sea mineral resources\Review paper on marine sediments\RE Submit now\To submit\"/>
    </mc:Choice>
  </mc:AlternateContent>
  <bookViews>
    <workbookView xWindow="0" yWindow="0" windowWidth="20490" windowHeight="7755"/>
  </bookViews>
  <sheets>
    <sheet name="Sheet 1" sheetId="2" r:id="rId1"/>
    <sheet name="sheet 2" sheetId="3" r:id="rId2"/>
    <sheet name="sheet 3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H16" i="4" s="1"/>
  <c r="I16" i="4" s="1"/>
  <c r="G15" i="4"/>
  <c r="H15" i="4" s="1"/>
  <c r="I15" i="4" s="1"/>
  <c r="G14" i="4"/>
  <c r="H14" i="4" s="1"/>
  <c r="I14" i="4" s="1"/>
  <c r="G13" i="4"/>
  <c r="H13" i="4" s="1"/>
  <c r="I13" i="4" s="1"/>
  <c r="G8" i="4"/>
  <c r="H8" i="4" s="1"/>
  <c r="I8" i="4" s="1"/>
  <c r="G7" i="4"/>
  <c r="H7" i="4" s="1"/>
  <c r="I7" i="4" s="1"/>
  <c r="G6" i="4"/>
  <c r="H6" i="4" s="1"/>
  <c r="I6" i="4" s="1"/>
  <c r="G5" i="4"/>
  <c r="H5" i="4" s="1"/>
  <c r="I5" i="4" s="1"/>
  <c r="H46" i="3"/>
  <c r="I46" i="3" s="1"/>
  <c r="J46" i="3" s="1"/>
  <c r="H45" i="3"/>
  <c r="I45" i="3" s="1"/>
  <c r="J45" i="3" s="1"/>
  <c r="H44" i="3"/>
  <c r="I44" i="3" s="1"/>
  <c r="J44" i="3" s="1"/>
  <c r="H43" i="3"/>
  <c r="I43" i="3" s="1"/>
  <c r="J43" i="3" s="1"/>
  <c r="H39" i="3"/>
  <c r="I39" i="3" s="1"/>
  <c r="J39" i="3" s="1"/>
  <c r="H38" i="3"/>
  <c r="I38" i="3" s="1"/>
  <c r="J38" i="3" s="1"/>
  <c r="H37" i="3"/>
  <c r="I37" i="3" s="1"/>
  <c r="J37" i="3" s="1"/>
  <c r="H36" i="3"/>
  <c r="I36" i="3" s="1"/>
  <c r="J36" i="3" s="1"/>
  <c r="G20" i="3"/>
  <c r="G22" i="3"/>
  <c r="H22" i="3"/>
  <c r="H18" i="3"/>
  <c r="H19" i="3"/>
  <c r="H20" i="3"/>
  <c r="H21" i="3"/>
  <c r="G18" i="3"/>
  <c r="G19" i="3"/>
  <c r="G21" i="3"/>
  <c r="H17" i="3"/>
  <c r="G17" i="3"/>
  <c r="H16" i="3"/>
  <c r="G16" i="3"/>
  <c r="AA69" i="2"/>
  <c r="Z69" i="2"/>
  <c r="Y69" i="2"/>
  <c r="X69" i="2"/>
  <c r="U69" i="2"/>
  <c r="AA64" i="2"/>
  <c r="Z64" i="2"/>
  <c r="Y64" i="2"/>
  <c r="X64" i="2"/>
  <c r="W64" i="2"/>
  <c r="W69" i="2" s="1"/>
  <c r="V64" i="2"/>
  <c r="V69" i="2" s="1"/>
  <c r="U64" i="2"/>
  <c r="AB64" i="2" s="1"/>
  <c r="AC64" i="2" s="1"/>
  <c r="AH50" i="2"/>
  <c r="R54" i="2"/>
  <c r="AF50" i="2" s="1"/>
  <c r="S54" i="2"/>
  <c r="AG50" i="2" s="1"/>
  <c r="T54" i="2"/>
  <c r="U54" i="2"/>
  <c r="AI50" i="2" s="1"/>
  <c r="V54" i="2"/>
  <c r="AJ50" i="2" s="1"/>
  <c r="W54" i="2"/>
  <c r="AK50" i="2" s="1"/>
  <c r="Q54" i="2"/>
  <c r="AE50" i="2" s="1"/>
  <c r="AD53" i="2"/>
  <c r="AD52" i="2"/>
  <c r="AD51" i="2"/>
  <c r="AD50" i="2"/>
  <c r="AC53" i="2"/>
  <c r="AC52" i="2"/>
  <c r="AC51" i="2"/>
  <c r="AC50" i="2"/>
  <c r="AB53" i="2"/>
  <c r="AB52" i="2"/>
  <c r="AB51" i="2"/>
  <c r="AB50" i="2"/>
  <c r="AA53" i="2"/>
  <c r="AA52" i="2"/>
  <c r="AA51" i="2"/>
  <c r="AA50" i="2"/>
  <c r="Z53" i="2"/>
  <c r="Z52" i="2"/>
  <c r="Z51" i="2"/>
  <c r="Z50" i="2"/>
  <c r="Y53" i="2"/>
  <c r="Y52" i="2"/>
  <c r="Y51" i="2"/>
  <c r="Y50" i="2"/>
  <c r="X53" i="2"/>
  <c r="X52" i="2"/>
  <c r="X51" i="2"/>
  <c r="X50" i="2"/>
  <c r="X57" i="2"/>
  <c r="Y57" i="2" s="1"/>
  <c r="AB69" i="2" l="1"/>
  <c r="AC69" i="2" s="1"/>
  <c r="H23" i="3"/>
  <c r="G23" i="3"/>
  <c r="AL50" i="2"/>
  <c r="AM50" i="2" s="1"/>
  <c r="N52" i="2" l="1"/>
  <c r="N56" i="2"/>
  <c r="K51" i="2"/>
  <c r="N51" i="2" s="1"/>
  <c r="K52" i="2"/>
  <c r="K53" i="2"/>
  <c r="N53" i="2" s="1"/>
  <c r="K54" i="2"/>
  <c r="N54" i="2" s="1"/>
  <c r="K55" i="2"/>
  <c r="N55" i="2" s="1"/>
  <c r="K56" i="2"/>
  <c r="K50" i="2"/>
  <c r="N50" i="2" s="1"/>
  <c r="L51" i="2"/>
  <c r="L52" i="2"/>
  <c r="L53" i="2"/>
  <c r="L54" i="2"/>
  <c r="L55" i="2"/>
  <c r="L56" i="2"/>
  <c r="L50" i="2"/>
  <c r="K6" i="2" l="1"/>
  <c r="N6" i="2"/>
  <c r="N7" i="2"/>
  <c r="N8" i="2"/>
  <c r="N9" i="2"/>
  <c r="M7" i="2"/>
  <c r="M8" i="2"/>
  <c r="M9" i="2"/>
  <c r="M6" i="2"/>
  <c r="L7" i="2"/>
  <c r="L8" i="2"/>
  <c r="L9" i="2"/>
  <c r="L6" i="2"/>
  <c r="K7" i="2"/>
  <c r="K8" i="2"/>
  <c r="K9" i="2"/>
  <c r="K4" i="2"/>
  <c r="L4" i="2"/>
  <c r="M4" i="2"/>
  <c r="N4" i="2"/>
</calcChain>
</file>

<file path=xl/sharedStrings.xml><?xml version="1.0" encoding="utf-8"?>
<sst xmlns="http://schemas.openxmlformats.org/spreadsheetml/2006/main" count="396" uniqueCount="96">
  <si>
    <t>Ca</t>
  </si>
  <si>
    <t>Al</t>
  </si>
  <si>
    <t>Ti</t>
  </si>
  <si>
    <t>Fe</t>
  </si>
  <si>
    <t>Mn</t>
  </si>
  <si>
    <t>Cu</t>
  </si>
  <si>
    <t>Zn</t>
  </si>
  <si>
    <t>Pb</t>
  </si>
  <si>
    <t>Ni</t>
  </si>
  <si>
    <t>Co</t>
  </si>
  <si>
    <t>Cr</t>
  </si>
  <si>
    <t>W-1</t>
  </si>
  <si>
    <t>W-2</t>
  </si>
  <si>
    <t>TVG12</t>
  </si>
  <si>
    <t>TVG13</t>
  </si>
  <si>
    <t>As</t>
  </si>
  <si>
    <t>Cd</t>
  </si>
  <si>
    <t>Sb</t>
  </si>
  <si>
    <t>Fe/(Al+Fe+Mn) &gt;0.5; (ii) Al/(Al+Fe+Mn) &lt;0.3; (iii) (Fe+Mn)/Al &gt;2.5; (iv) (Fe+Mn)/Ti &gt;25; (v) Fe concentration &gt;10 wt. %</t>
  </si>
  <si>
    <t>Al/(Al+Fe+Mn)</t>
  </si>
  <si>
    <t>Fe/ (Al+Fe+Mn)</t>
  </si>
  <si>
    <t>(Fe+Mn)/Al</t>
  </si>
  <si>
    <t>(Fe+Mn)/Ti</t>
  </si>
  <si>
    <t>Fe&gt;10wt.%</t>
  </si>
  <si>
    <t xml:space="preserve">Mn </t>
  </si>
  <si>
    <t xml:space="preserve">Metals </t>
  </si>
  <si>
    <t>Standard</t>
  </si>
  <si>
    <t>Hg</t>
  </si>
  <si>
    <t xml:space="preserve"> Cr</t>
  </si>
  <si>
    <t xml:space="preserve"> Pb</t>
  </si>
  <si>
    <t xml:space="preserve"> Zn</t>
  </si>
  <si>
    <t xml:space="preserve"> As</t>
  </si>
  <si>
    <t xml:space="preserve"> Cd</t>
  </si>
  <si>
    <t>Ca (wt.%)</t>
  </si>
  <si>
    <t>Al (wt.%)</t>
  </si>
  <si>
    <t>Ti (wt.%)</t>
  </si>
  <si>
    <t>Fe (wt.%)</t>
  </si>
  <si>
    <t>Mn (ppm)</t>
  </si>
  <si>
    <t>Cu (ppm)</t>
  </si>
  <si>
    <t>Zn (ppm)</t>
  </si>
  <si>
    <t>Pb (ppm)</t>
  </si>
  <si>
    <t>Ni (ppm)</t>
  </si>
  <si>
    <t>Co (ppm)</t>
  </si>
  <si>
    <t>Cr (ppm)</t>
  </si>
  <si>
    <t>As (ppm)</t>
  </si>
  <si>
    <t>Cd (ppm)</t>
  </si>
  <si>
    <t>Sb (ppm)</t>
  </si>
  <si>
    <t>CF</t>
  </si>
  <si>
    <t>MR</t>
  </si>
  <si>
    <t>Tir</t>
  </si>
  <si>
    <t>ST</t>
  </si>
  <si>
    <t>PLI</t>
  </si>
  <si>
    <t>CFPb</t>
  </si>
  <si>
    <t>CFNi</t>
  </si>
  <si>
    <t>CFCo</t>
  </si>
  <si>
    <t>CFCr</t>
  </si>
  <si>
    <t>CFAs</t>
  </si>
  <si>
    <t>CFCd</t>
  </si>
  <si>
    <t>CFSb</t>
  </si>
  <si>
    <t>PL1</t>
  </si>
  <si>
    <t>MRPb</t>
  </si>
  <si>
    <t>MRNi</t>
  </si>
  <si>
    <t>MRCo</t>
  </si>
  <si>
    <t>MRCr</t>
  </si>
  <si>
    <t>MRAs</t>
  </si>
  <si>
    <t>MRCd</t>
  </si>
  <si>
    <t>MRSb</t>
  </si>
  <si>
    <t>Ave</t>
  </si>
  <si>
    <t>Mult</t>
  </si>
  <si>
    <t>AVE FLANK</t>
  </si>
  <si>
    <t>Wocan</t>
  </si>
  <si>
    <t>Ave Wocan</t>
  </si>
  <si>
    <t>CF Wocan</t>
  </si>
  <si>
    <t>CF Flank</t>
  </si>
  <si>
    <t xml:space="preserve">Er Wocan </t>
  </si>
  <si>
    <t xml:space="preserve">Er Flank </t>
  </si>
  <si>
    <t>RI Wocan</t>
  </si>
  <si>
    <t>RI Flank</t>
  </si>
  <si>
    <t>C</t>
  </si>
  <si>
    <t>Conc</t>
  </si>
  <si>
    <t>TEL</t>
  </si>
  <si>
    <t>PEL</t>
  </si>
  <si>
    <t>SEL</t>
  </si>
  <si>
    <t>1/T+</t>
  </si>
  <si>
    <t>C *1/T+</t>
  </si>
  <si>
    <t>()^1/2</t>
  </si>
  <si>
    <t xml:space="preserve">As </t>
  </si>
  <si>
    <t xml:space="preserve">Cr </t>
  </si>
  <si>
    <t>Flank</t>
  </si>
  <si>
    <t>AV</t>
  </si>
  <si>
    <t>TRI</t>
  </si>
  <si>
    <t>B</t>
  </si>
  <si>
    <t>MHQ</t>
  </si>
  <si>
    <t xml:space="preserve">Wocan </t>
  </si>
  <si>
    <t>PL1 Wocan</t>
  </si>
  <si>
    <t>PL1 Flank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</si>
</sst>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ill="1" applyBorder="1"/>
    <xf numFmtId="0" fontId="0" fillId="0" borderId="1" xfId="0" applyFill="1" applyBorder="1"/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9" xfId="0" applyBorder="1"/>
    <xf numFmtId="0" fontId="4" fillId="0" borderId="1" xfId="0" applyFont="1" applyFill="1" applyBorder="1"/>
    <xf numFmtId="2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Q77"/>
  <sheetViews>
    <sheetView tabSelected="1" topLeftCell="A21" workbookViewId="0">
      <selection activeCell="D68" sqref="D68"/>
    </sheetView>
  </sheetViews>
  <sheetFormatPr defaultRowHeight="15" x14ac:dyDescent="0.25"/>
  <cols>
    <col min="1" max="1" width="11.140625" customWidth="1"/>
    <col min="4" max="4" width="8.5703125" customWidth="1"/>
    <col min="6" max="6" width="5.28515625" customWidth="1"/>
    <col min="8" max="8" width="9.7109375" customWidth="1"/>
    <col min="10" max="10" width="5.85546875" customWidth="1"/>
    <col min="11" max="11" width="6.28515625" customWidth="1"/>
  </cols>
  <sheetData>
    <row r="4" spans="2:14" x14ac:dyDescent="0.25"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</row>
    <row r="5" spans="2:14" x14ac:dyDescent="0.25">
      <c r="B5" s="6"/>
      <c r="C5" s="1" t="s">
        <v>0</v>
      </c>
      <c r="D5" s="2" t="s">
        <v>1</v>
      </c>
      <c r="E5" s="3" t="s">
        <v>2</v>
      </c>
      <c r="F5" s="1" t="s">
        <v>3</v>
      </c>
      <c r="G5" s="4" t="s">
        <v>4</v>
      </c>
      <c r="H5" s="4" t="s">
        <v>24</v>
      </c>
      <c r="I5" s="5" t="s">
        <v>5</v>
      </c>
      <c r="J5" s="5" t="s">
        <v>6</v>
      </c>
    </row>
    <row r="6" spans="2:14" x14ac:dyDescent="0.25">
      <c r="B6" s="7" t="s">
        <v>11</v>
      </c>
      <c r="C6" s="7">
        <v>0.3</v>
      </c>
      <c r="D6" s="7">
        <v>0.69</v>
      </c>
      <c r="E6" s="7">
        <v>1.7000000000000001E-2</v>
      </c>
      <c r="F6" s="7">
        <v>41.2</v>
      </c>
      <c r="G6" s="7">
        <v>303</v>
      </c>
      <c r="H6" s="6">
        <v>3.0300000000000001E-2</v>
      </c>
      <c r="I6" s="7">
        <v>33100</v>
      </c>
      <c r="J6" s="7">
        <v>8330</v>
      </c>
      <c r="K6">
        <f>D6/(D6+F6+H6)</f>
        <v>1.6459805869709902E-2</v>
      </c>
      <c r="L6">
        <f>F6/(D6+F6+H6)</f>
        <v>0.98281739395948997</v>
      </c>
      <c r="M6">
        <f>(F6+H6)/D6</f>
        <v>59.754057971014497</v>
      </c>
      <c r="N6">
        <f>(F6+H6)/E6</f>
        <v>2425.3117647058821</v>
      </c>
    </row>
    <row r="7" spans="2:14" x14ac:dyDescent="0.25">
      <c r="B7" s="7" t="s">
        <v>12</v>
      </c>
      <c r="C7" s="7">
        <v>0.2</v>
      </c>
      <c r="D7" s="7">
        <v>0.47</v>
      </c>
      <c r="E7" s="7">
        <v>2.5000000000000001E-2</v>
      </c>
      <c r="F7" s="7">
        <v>31.4</v>
      </c>
      <c r="G7" s="7">
        <v>646</v>
      </c>
      <c r="H7" s="6">
        <v>6.4600000000000005E-2</v>
      </c>
      <c r="I7" s="7">
        <v>51900.000000000007</v>
      </c>
      <c r="J7" s="7">
        <v>6750</v>
      </c>
      <c r="K7">
        <f t="shared" ref="K7:K9" si="0">D7/(D7+F7+H7)</f>
        <v>1.471757905218791E-2</v>
      </c>
      <c r="L7">
        <f t="shared" ref="L7:L9" si="1">F7/(D7+F7+H7)</f>
        <v>0.98325953667808597</v>
      </c>
      <c r="M7">
        <f t="shared" ref="M7:M9" si="2">(F7+H7)/D7</f>
        <v>66.945957446808507</v>
      </c>
      <c r="N7">
        <f>(F7+H7)/E7</f>
        <v>1258.5839999999998</v>
      </c>
    </row>
    <row r="8" spans="2:14" x14ac:dyDescent="0.25">
      <c r="B8" s="7" t="s">
        <v>13</v>
      </c>
      <c r="C8" s="7">
        <v>31.7</v>
      </c>
      <c r="D8" s="7">
        <v>0.63</v>
      </c>
      <c r="E8" s="7">
        <v>4.2000000000000003E-2</v>
      </c>
      <c r="F8" s="7">
        <v>0.63</v>
      </c>
      <c r="G8" s="7">
        <v>365</v>
      </c>
      <c r="H8" s="6">
        <v>3.6499999999999998E-2</v>
      </c>
      <c r="I8" s="7">
        <v>60</v>
      </c>
      <c r="J8" s="7">
        <v>24</v>
      </c>
      <c r="K8">
        <f t="shared" si="0"/>
        <v>0.48592364057076748</v>
      </c>
      <c r="L8">
        <f t="shared" si="1"/>
        <v>0.48592364057076748</v>
      </c>
      <c r="M8">
        <f t="shared" si="2"/>
        <v>1.057936507936508</v>
      </c>
      <c r="N8">
        <f>(F8+H8)/E8</f>
        <v>15.869047619047617</v>
      </c>
    </row>
    <row r="9" spans="2:14" x14ac:dyDescent="0.25">
      <c r="B9" s="7" t="s">
        <v>14</v>
      </c>
      <c r="C9" s="7">
        <v>29.5</v>
      </c>
      <c r="D9" s="7">
        <v>1.52</v>
      </c>
      <c r="E9" s="7">
        <v>0.126</v>
      </c>
      <c r="F9" s="7">
        <v>1.46</v>
      </c>
      <c r="G9" s="7">
        <v>314</v>
      </c>
      <c r="H9" s="6">
        <v>3.1399999999999997E-2</v>
      </c>
      <c r="I9" s="7">
        <v>171</v>
      </c>
      <c r="J9" s="7">
        <v>47</v>
      </c>
      <c r="K9">
        <f t="shared" si="0"/>
        <v>0.50474862190343361</v>
      </c>
      <c r="L9">
        <f t="shared" si="1"/>
        <v>0.48482433419671911</v>
      </c>
      <c r="M9">
        <f t="shared" si="2"/>
        <v>0.98118421052631577</v>
      </c>
      <c r="N9">
        <f>(F9+H9)/E9</f>
        <v>11.836507936507937</v>
      </c>
    </row>
    <row r="10" spans="2:14" x14ac:dyDescent="0.25">
      <c r="B10" s="7"/>
      <c r="C10" s="5" t="s">
        <v>7</v>
      </c>
      <c r="D10" s="5" t="s">
        <v>8</v>
      </c>
      <c r="E10" s="5" t="s">
        <v>9</v>
      </c>
      <c r="F10" s="4" t="s">
        <v>10</v>
      </c>
      <c r="G10" s="5" t="s">
        <v>15</v>
      </c>
      <c r="H10" s="6"/>
      <c r="I10" s="5" t="s">
        <v>16</v>
      </c>
      <c r="J10" s="5" t="s">
        <v>17</v>
      </c>
    </row>
    <row r="11" spans="2:14" x14ac:dyDescent="0.25">
      <c r="B11" s="7" t="s">
        <v>11</v>
      </c>
      <c r="C11" s="7">
        <v>430</v>
      </c>
      <c r="D11" s="7">
        <v>9.8000000000000007</v>
      </c>
      <c r="E11" s="7">
        <v>31.1</v>
      </c>
      <c r="F11" s="7">
        <v>22</v>
      </c>
      <c r="G11" s="5">
        <v>298</v>
      </c>
      <c r="H11" s="6">
        <v>2.98E-2</v>
      </c>
      <c r="I11" s="1">
        <v>23.3</v>
      </c>
      <c r="J11" s="7">
        <v>7.52</v>
      </c>
    </row>
    <row r="12" spans="2:14" x14ac:dyDescent="0.25">
      <c r="B12" s="7" t="s">
        <v>12</v>
      </c>
      <c r="C12" s="7">
        <v>404</v>
      </c>
      <c r="D12" s="7">
        <v>4</v>
      </c>
      <c r="E12" s="7">
        <v>7.7</v>
      </c>
      <c r="F12" s="7">
        <v>17</v>
      </c>
      <c r="G12" s="5">
        <v>500</v>
      </c>
      <c r="H12" s="6">
        <v>0.05</v>
      </c>
      <c r="I12" s="1">
        <v>21.1</v>
      </c>
      <c r="J12" s="7">
        <v>36.5</v>
      </c>
    </row>
    <row r="13" spans="2:14" x14ac:dyDescent="0.25">
      <c r="B13" s="7" t="s">
        <v>13</v>
      </c>
      <c r="C13" s="7">
        <v>5.3</v>
      </c>
      <c r="D13" s="7">
        <v>12.7</v>
      </c>
      <c r="E13" s="7">
        <v>4.5999999999999996</v>
      </c>
      <c r="F13" s="7">
        <v>10</v>
      </c>
      <c r="G13" s="1">
        <v>4.3</v>
      </c>
      <c r="H13" s="6">
        <v>4.2999999999999999E-4</v>
      </c>
      <c r="I13" s="2">
        <v>0.33</v>
      </c>
      <c r="J13" s="1">
        <v>0.31</v>
      </c>
    </row>
    <row r="14" spans="2:14" x14ac:dyDescent="0.25">
      <c r="B14" s="7" t="s">
        <v>14</v>
      </c>
      <c r="C14" s="7">
        <v>5.4</v>
      </c>
      <c r="D14" s="7">
        <v>35.5</v>
      </c>
      <c r="E14" s="7">
        <v>16.7</v>
      </c>
      <c r="F14" s="7">
        <v>25</v>
      </c>
      <c r="G14" s="1">
        <v>2.9</v>
      </c>
      <c r="H14" s="6">
        <v>2.9E-4</v>
      </c>
      <c r="I14" s="2">
        <v>0.69</v>
      </c>
      <c r="J14" s="1">
        <v>0.4</v>
      </c>
    </row>
    <row r="18" spans="2:19" x14ac:dyDescent="0.25">
      <c r="D18" s="8" t="s">
        <v>18</v>
      </c>
    </row>
    <row r="21" spans="2:19" x14ac:dyDescent="0.25">
      <c r="B21" s="6"/>
      <c r="C21" s="6" t="s">
        <v>19</v>
      </c>
      <c r="D21" s="6"/>
      <c r="E21" s="6" t="s">
        <v>20</v>
      </c>
      <c r="F21" s="6"/>
      <c r="G21" s="6" t="s">
        <v>21</v>
      </c>
      <c r="H21" s="6"/>
      <c r="I21" s="6" t="s">
        <v>22</v>
      </c>
      <c r="J21" s="6"/>
      <c r="K21" s="6" t="s">
        <v>23</v>
      </c>
    </row>
    <row r="22" spans="2:19" x14ac:dyDescent="0.25">
      <c r="B22" s="7" t="s">
        <v>11</v>
      </c>
      <c r="C22" s="6">
        <v>1.6459805869709902E-2</v>
      </c>
      <c r="D22" s="6"/>
      <c r="E22" s="6">
        <v>0.98281739395948997</v>
      </c>
      <c r="F22" s="6"/>
      <c r="G22" s="6">
        <v>59.754057971014497</v>
      </c>
      <c r="H22" s="6"/>
      <c r="I22" s="6">
        <v>2425.3117647058821</v>
      </c>
      <c r="J22" s="6"/>
      <c r="K22" s="7">
        <v>41.2</v>
      </c>
    </row>
    <row r="23" spans="2:19" x14ac:dyDescent="0.25">
      <c r="B23" s="7" t="s">
        <v>12</v>
      </c>
      <c r="C23" s="6">
        <v>1.471757905218791E-2</v>
      </c>
      <c r="D23" s="6"/>
      <c r="E23" s="6">
        <v>0.98325953667808597</v>
      </c>
      <c r="F23" s="6"/>
      <c r="G23" s="6">
        <v>66.945957446808507</v>
      </c>
      <c r="H23" s="6"/>
      <c r="I23" s="6">
        <v>1258.5839999999998</v>
      </c>
      <c r="J23" s="6"/>
      <c r="K23" s="7">
        <v>31.4</v>
      </c>
    </row>
    <row r="24" spans="2:19" x14ac:dyDescent="0.25">
      <c r="B24" s="7" t="s">
        <v>13</v>
      </c>
      <c r="C24" s="6">
        <v>0.48592364057076748</v>
      </c>
      <c r="D24" s="6"/>
      <c r="E24" s="6">
        <v>0.48592364057076748</v>
      </c>
      <c r="F24" s="6"/>
      <c r="G24" s="6">
        <v>1.057936507936508</v>
      </c>
      <c r="H24" s="6"/>
      <c r="I24" s="6">
        <v>15.869047619047617</v>
      </c>
      <c r="J24" s="6"/>
      <c r="K24" s="7">
        <v>0.63</v>
      </c>
    </row>
    <row r="25" spans="2:19" x14ac:dyDescent="0.25">
      <c r="B25" s="7" t="s">
        <v>14</v>
      </c>
      <c r="C25" s="6">
        <v>0.50474862190343361</v>
      </c>
      <c r="D25" s="6"/>
      <c r="E25" s="6">
        <v>0.48482433419671911</v>
      </c>
      <c r="F25" s="6"/>
      <c r="G25" s="6">
        <v>0.98118421052631577</v>
      </c>
      <c r="H25" s="6"/>
      <c r="I25" s="6">
        <v>11.836507936507937</v>
      </c>
      <c r="J25" s="6"/>
      <c r="K25" s="7">
        <v>1.46</v>
      </c>
    </row>
    <row r="29" spans="2:19" ht="15.75" thickBot="1" x14ac:dyDescent="0.3"/>
    <row r="30" spans="2:19" ht="15.75" thickBot="1" x14ac:dyDescent="0.3">
      <c r="B30" s="7"/>
      <c r="C30" s="7" t="s">
        <v>0</v>
      </c>
      <c r="D30" s="7" t="s">
        <v>1</v>
      </c>
      <c r="E30" s="7" t="s">
        <v>2</v>
      </c>
      <c r="F30" s="7" t="s">
        <v>3</v>
      </c>
      <c r="G30" s="7" t="s">
        <v>4</v>
      </c>
      <c r="H30" s="12" t="s">
        <v>24</v>
      </c>
      <c r="I30" s="7" t="s">
        <v>5</v>
      </c>
      <c r="J30" s="7" t="s">
        <v>6</v>
      </c>
      <c r="L30" s="13"/>
      <c r="M30" s="16" t="s">
        <v>33</v>
      </c>
      <c r="N30" s="16" t="s">
        <v>34</v>
      </c>
      <c r="O30" s="16" t="s">
        <v>35</v>
      </c>
      <c r="P30" s="16" t="s">
        <v>36</v>
      </c>
      <c r="Q30" s="16" t="s">
        <v>37</v>
      </c>
      <c r="R30" s="16" t="s">
        <v>38</v>
      </c>
      <c r="S30" s="16" t="s">
        <v>39</v>
      </c>
    </row>
    <row r="31" spans="2:19" ht="15.75" thickBot="1" x14ac:dyDescent="0.3">
      <c r="B31" s="7" t="s">
        <v>11</v>
      </c>
      <c r="C31" s="7">
        <v>0.3</v>
      </c>
      <c r="D31" s="7">
        <v>0.69</v>
      </c>
      <c r="E31" s="7">
        <v>1.7000000000000001E-2</v>
      </c>
      <c r="F31" s="7">
        <v>41.2</v>
      </c>
      <c r="G31" s="7">
        <v>303</v>
      </c>
      <c r="H31" s="12">
        <v>3.0300000000000001E-2</v>
      </c>
      <c r="I31" s="7">
        <v>33100</v>
      </c>
      <c r="J31" s="7">
        <v>8330</v>
      </c>
      <c r="L31" s="14" t="s">
        <v>11</v>
      </c>
      <c r="M31" s="15">
        <v>0.3</v>
      </c>
      <c r="N31" s="15">
        <v>0.69</v>
      </c>
      <c r="O31" s="15">
        <v>1.7000000000000001E-2</v>
      </c>
      <c r="P31" s="15">
        <v>41.2</v>
      </c>
      <c r="Q31" s="15">
        <v>303</v>
      </c>
      <c r="R31" s="15">
        <v>33100</v>
      </c>
      <c r="S31" s="15">
        <v>8330</v>
      </c>
    </row>
    <row r="32" spans="2:19" ht="15.75" thickBot="1" x14ac:dyDescent="0.3">
      <c r="B32" s="7" t="s">
        <v>12</v>
      </c>
      <c r="C32" s="7">
        <v>0.2</v>
      </c>
      <c r="D32" s="7">
        <v>0.47</v>
      </c>
      <c r="E32" s="7">
        <v>2.5000000000000001E-2</v>
      </c>
      <c r="F32" s="7">
        <v>31.4</v>
      </c>
      <c r="G32" s="7">
        <v>646</v>
      </c>
      <c r="H32" s="12">
        <v>6.4600000000000005E-2</v>
      </c>
      <c r="I32" s="7">
        <v>51900.000000000007</v>
      </c>
      <c r="J32" s="7">
        <v>6750</v>
      </c>
      <c r="L32" s="14" t="s">
        <v>12</v>
      </c>
      <c r="M32" s="15">
        <v>0.2</v>
      </c>
      <c r="N32" s="15">
        <v>0.47</v>
      </c>
      <c r="O32" s="15">
        <v>2.5000000000000001E-2</v>
      </c>
      <c r="P32" s="15">
        <v>31.4</v>
      </c>
      <c r="Q32" s="15">
        <v>646</v>
      </c>
      <c r="R32" s="15">
        <v>51900</v>
      </c>
      <c r="S32" s="15">
        <v>6750</v>
      </c>
    </row>
    <row r="33" spans="2:19" ht="15.75" thickBot="1" x14ac:dyDescent="0.3">
      <c r="B33" s="7" t="s">
        <v>13</v>
      </c>
      <c r="C33" s="7">
        <v>31.7</v>
      </c>
      <c r="D33" s="7">
        <v>0.63</v>
      </c>
      <c r="E33" s="7">
        <v>4.2000000000000003E-2</v>
      </c>
      <c r="F33" s="7">
        <v>0.63</v>
      </c>
      <c r="G33" s="7">
        <v>365</v>
      </c>
      <c r="H33" s="12">
        <v>3.6499999999999998E-2</v>
      </c>
      <c r="I33" s="7">
        <v>60</v>
      </c>
      <c r="J33" s="7">
        <v>24</v>
      </c>
      <c r="L33" s="14" t="s">
        <v>13</v>
      </c>
      <c r="M33" s="15">
        <v>31.7</v>
      </c>
      <c r="N33" s="15">
        <v>0.63</v>
      </c>
      <c r="O33" s="15">
        <v>4.2000000000000003E-2</v>
      </c>
      <c r="P33" s="15">
        <v>0.63</v>
      </c>
      <c r="Q33" s="15">
        <v>365</v>
      </c>
      <c r="R33" s="15">
        <v>60</v>
      </c>
      <c r="S33" s="15">
        <v>24</v>
      </c>
    </row>
    <row r="34" spans="2:19" ht="15.75" thickBot="1" x14ac:dyDescent="0.3">
      <c r="B34" s="7" t="s">
        <v>14</v>
      </c>
      <c r="C34" s="7">
        <v>29.5</v>
      </c>
      <c r="D34" s="7">
        <v>1.52</v>
      </c>
      <c r="E34" s="7">
        <v>0.126</v>
      </c>
      <c r="F34" s="7">
        <v>1.46</v>
      </c>
      <c r="G34" s="7">
        <v>314</v>
      </c>
      <c r="H34" s="12">
        <v>3.1399999999999997E-2</v>
      </c>
      <c r="I34" s="7">
        <v>171</v>
      </c>
      <c r="J34" s="7">
        <v>47</v>
      </c>
      <c r="L34" s="14" t="s">
        <v>14</v>
      </c>
      <c r="M34" s="15">
        <v>29.5</v>
      </c>
      <c r="N34" s="15">
        <v>1.52</v>
      </c>
      <c r="O34" s="15">
        <v>0.126</v>
      </c>
      <c r="P34" s="15">
        <v>1.46</v>
      </c>
      <c r="Q34" s="15">
        <v>314</v>
      </c>
      <c r="R34" s="15">
        <v>171</v>
      </c>
      <c r="S34" s="15">
        <v>47</v>
      </c>
    </row>
    <row r="35" spans="2:19" ht="15.75" thickBot="1" x14ac:dyDescent="0.3">
      <c r="B35" s="7"/>
      <c r="C35" s="7" t="s">
        <v>7</v>
      </c>
      <c r="D35" s="7" t="s">
        <v>8</v>
      </c>
      <c r="E35" s="7" t="s">
        <v>9</v>
      </c>
      <c r="F35" s="7" t="s">
        <v>10</v>
      </c>
      <c r="G35" s="7" t="s">
        <v>15</v>
      </c>
      <c r="H35" s="7"/>
      <c r="I35" s="7" t="s">
        <v>16</v>
      </c>
      <c r="J35" s="7" t="s">
        <v>17</v>
      </c>
      <c r="L35" s="14"/>
      <c r="M35" s="17" t="s">
        <v>40</v>
      </c>
      <c r="N35" s="17" t="s">
        <v>41</v>
      </c>
      <c r="O35" s="17" t="s">
        <v>42</v>
      </c>
      <c r="P35" s="17" t="s">
        <v>43</v>
      </c>
      <c r="Q35" s="17" t="s">
        <v>44</v>
      </c>
      <c r="R35" s="17" t="s">
        <v>45</v>
      </c>
      <c r="S35" s="17" t="s">
        <v>46</v>
      </c>
    </row>
    <row r="36" spans="2:19" ht="15.75" thickBot="1" x14ac:dyDescent="0.3">
      <c r="B36" s="7" t="s">
        <v>11</v>
      </c>
      <c r="C36" s="7">
        <v>430</v>
      </c>
      <c r="D36" s="7">
        <v>9.8000000000000007</v>
      </c>
      <c r="E36" s="7">
        <v>31.1</v>
      </c>
      <c r="F36" s="7">
        <v>22</v>
      </c>
      <c r="G36" s="7">
        <v>298</v>
      </c>
      <c r="H36" s="7"/>
      <c r="I36" s="7">
        <v>23.3</v>
      </c>
      <c r="J36" s="7">
        <v>7.52</v>
      </c>
      <c r="L36" s="14" t="s">
        <v>11</v>
      </c>
      <c r="M36" s="15">
        <v>430</v>
      </c>
      <c r="N36" s="15">
        <v>9.8000000000000007</v>
      </c>
      <c r="O36" s="15">
        <v>31.1</v>
      </c>
      <c r="P36" s="15">
        <v>22</v>
      </c>
      <c r="Q36" s="17">
        <v>298</v>
      </c>
      <c r="R36" s="17">
        <v>23.3</v>
      </c>
      <c r="S36" s="15">
        <v>7.52</v>
      </c>
    </row>
    <row r="37" spans="2:19" ht="15.75" thickBot="1" x14ac:dyDescent="0.3">
      <c r="B37" s="7" t="s">
        <v>12</v>
      </c>
      <c r="C37" s="7">
        <v>404</v>
      </c>
      <c r="D37" s="7">
        <v>4</v>
      </c>
      <c r="E37" s="7">
        <v>7.7</v>
      </c>
      <c r="F37" s="7">
        <v>17</v>
      </c>
      <c r="G37" s="7">
        <v>500</v>
      </c>
      <c r="H37" s="7"/>
      <c r="I37" s="7">
        <v>21.1</v>
      </c>
      <c r="J37" s="7">
        <v>36.5</v>
      </c>
      <c r="L37" s="14" t="s">
        <v>12</v>
      </c>
      <c r="M37" s="15">
        <v>404</v>
      </c>
      <c r="N37" s="15">
        <v>4</v>
      </c>
      <c r="O37" s="15">
        <v>7.7</v>
      </c>
      <c r="P37" s="15">
        <v>17</v>
      </c>
      <c r="Q37" s="17">
        <v>500</v>
      </c>
      <c r="R37" s="17">
        <v>21.1</v>
      </c>
      <c r="S37" s="15">
        <v>36.5</v>
      </c>
    </row>
    <row r="38" spans="2:19" ht="15.75" thickBot="1" x14ac:dyDescent="0.3">
      <c r="B38" s="7" t="s">
        <v>13</v>
      </c>
      <c r="C38" s="7">
        <v>5.3</v>
      </c>
      <c r="D38" s="7">
        <v>12.7</v>
      </c>
      <c r="E38" s="7">
        <v>4.5999999999999996</v>
      </c>
      <c r="F38" s="7">
        <v>10</v>
      </c>
      <c r="G38" s="7">
        <v>4.3</v>
      </c>
      <c r="H38" s="7"/>
      <c r="I38" s="7">
        <v>0.33</v>
      </c>
      <c r="J38" s="7">
        <v>0.31</v>
      </c>
      <c r="L38" s="14" t="s">
        <v>13</v>
      </c>
      <c r="M38" s="15">
        <v>5.3</v>
      </c>
      <c r="N38" s="15">
        <v>12.7</v>
      </c>
      <c r="O38" s="15">
        <v>4.5999999999999996</v>
      </c>
      <c r="P38" s="15">
        <v>10</v>
      </c>
      <c r="Q38" s="17">
        <v>4.3</v>
      </c>
      <c r="R38" s="17">
        <v>0.33</v>
      </c>
      <c r="S38" s="17">
        <v>0.3</v>
      </c>
    </row>
    <row r="39" spans="2:19" ht="15.75" thickBot="1" x14ac:dyDescent="0.3">
      <c r="B39" s="7" t="s">
        <v>14</v>
      </c>
      <c r="C39" s="7">
        <v>5.4</v>
      </c>
      <c r="D39" s="7">
        <v>35.5</v>
      </c>
      <c r="E39" s="7">
        <v>16.7</v>
      </c>
      <c r="F39" s="7">
        <v>25</v>
      </c>
      <c r="G39" s="7">
        <v>2.9</v>
      </c>
      <c r="H39" s="7"/>
      <c r="I39" s="7">
        <v>0.69</v>
      </c>
      <c r="J39" s="7">
        <v>0.4</v>
      </c>
      <c r="L39" s="14" t="s">
        <v>14</v>
      </c>
      <c r="M39" s="15">
        <v>5.4</v>
      </c>
      <c r="N39" s="15">
        <v>35.5</v>
      </c>
      <c r="O39" s="15">
        <v>16.7</v>
      </c>
      <c r="P39" s="15">
        <v>25</v>
      </c>
      <c r="Q39" s="17">
        <v>2.9</v>
      </c>
      <c r="R39" s="17">
        <v>0.69</v>
      </c>
      <c r="S39" s="17">
        <v>0.4</v>
      </c>
    </row>
    <row r="42" spans="2:19" ht="15.75" thickBot="1" x14ac:dyDescent="0.3">
      <c r="B42" s="9" t="s">
        <v>25</v>
      </c>
      <c r="C42" s="9" t="s">
        <v>26</v>
      </c>
      <c r="E42" s="14"/>
      <c r="F42" s="17" t="s">
        <v>40</v>
      </c>
      <c r="G42" s="17" t="s">
        <v>41</v>
      </c>
      <c r="H42" s="17" t="s">
        <v>42</v>
      </c>
      <c r="I42" s="17" t="s">
        <v>43</v>
      </c>
      <c r="J42" s="17" t="s">
        <v>44</v>
      </c>
      <c r="K42" s="17" t="s">
        <v>45</v>
      </c>
      <c r="L42" s="17" t="s">
        <v>46</v>
      </c>
    </row>
    <row r="43" spans="2:19" ht="15.75" thickBot="1" x14ac:dyDescent="0.3">
      <c r="B43" s="10" t="s">
        <v>8</v>
      </c>
      <c r="C43" s="6">
        <v>44</v>
      </c>
      <c r="E43" s="14" t="s">
        <v>11</v>
      </c>
      <c r="F43" s="15">
        <v>430</v>
      </c>
      <c r="G43" s="15">
        <v>9.8000000000000007</v>
      </c>
      <c r="H43" s="15">
        <v>31.1</v>
      </c>
      <c r="I43" s="15">
        <v>22</v>
      </c>
      <c r="J43" s="17">
        <v>298</v>
      </c>
      <c r="K43" s="17">
        <v>23.3</v>
      </c>
      <c r="L43" s="15">
        <v>7.52</v>
      </c>
    </row>
    <row r="44" spans="2:19" ht="15.75" thickBot="1" x14ac:dyDescent="0.3">
      <c r="B44" s="10" t="s">
        <v>15</v>
      </c>
      <c r="C44" s="6">
        <v>1.5</v>
      </c>
      <c r="E44" s="14" t="s">
        <v>12</v>
      </c>
      <c r="F44" s="15">
        <v>404</v>
      </c>
      <c r="G44" s="15">
        <v>4</v>
      </c>
      <c r="H44" s="15">
        <v>7.7</v>
      </c>
      <c r="I44" s="15">
        <v>17</v>
      </c>
      <c r="J44" s="17">
        <v>500</v>
      </c>
      <c r="K44" s="17">
        <v>21.1</v>
      </c>
      <c r="L44" s="15">
        <v>36.5</v>
      </c>
    </row>
    <row r="45" spans="2:19" ht="15.75" thickBot="1" x14ac:dyDescent="0.3">
      <c r="B45" s="10" t="s">
        <v>16</v>
      </c>
      <c r="C45" s="6">
        <v>0.3</v>
      </c>
      <c r="E45" s="14" t="s">
        <v>13</v>
      </c>
      <c r="F45" s="15">
        <v>5.3</v>
      </c>
      <c r="G45" s="15">
        <v>12.7</v>
      </c>
      <c r="H45" s="15">
        <v>4.5999999999999996</v>
      </c>
      <c r="I45" s="15">
        <v>10</v>
      </c>
      <c r="J45" s="17">
        <v>4.3</v>
      </c>
      <c r="K45" s="17">
        <v>0.33</v>
      </c>
      <c r="L45" s="17">
        <v>0.3</v>
      </c>
    </row>
    <row r="46" spans="2:19" ht="15.75" thickBot="1" x14ac:dyDescent="0.3">
      <c r="B46" s="10" t="s">
        <v>7</v>
      </c>
      <c r="C46" s="6">
        <v>17</v>
      </c>
      <c r="E46" s="14" t="s">
        <v>14</v>
      </c>
      <c r="F46" s="15">
        <v>5.4</v>
      </c>
      <c r="G46" s="15">
        <v>35.5</v>
      </c>
      <c r="H46" s="15">
        <v>16.7</v>
      </c>
      <c r="I46" s="15">
        <v>25</v>
      </c>
      <c r="J46" s="17">
        <v>2.9</v>
      </c>
      <c r="K46" s="17">
        <v>0.69</v>
      </c>
      <c r="L46" s="17">
        <v>0.4</v>
      </c>
    </row>
    <row r="47" spans="2:19" x14ac:dyDescent="0.25">
      <c r="B47" s="10" t="s">
        <v>17</v>
      </c>
      <c r="C47" s="6">
        <v>0.2</v>
      </c>
    </row>
    <row r="48" spans="2:19" x14ac:dyDescent="0.25">
      <c r="B48" s="10" t="s">
        <v>9</v>
      </c>
      <c r="C48" s="6">
        <v>17</v>
      </c>
    </row>
    <row r="49" spans="2:42" ht="15.75" thickBot="1" x14ac:dyDescent="0.3">
      <c r="B49" s="9" t="s">
        <v>10</v>
      </c>
      <c r="C49" s="19">
        <v>83</v>
      </c>
      <c r="E49" s="14"/>
      <c r="F49" s="14" t="s">
        <v>11</v>
      </c>
      <c r="G49" s="14" t="s">
        <v>12</v>
      </c>
      <c r="H49" s="14" t="s">
        <v>13</v>
      </c>
      <c r="I49" s="14" t="s">
        <v>14</v>
      </c>
      <c r="J49" s="20" t="s">
        <v>50</v>
      </c>
      <c r="L49" s="22" t="s">
        <v>48</v>
      </c>
      <c r="M49" s="22"/>
      <c r="N49" s="22" t="s">
        <v>47</v>
      </c>
      <c r="O49" s="21" t="s">
        <v>51</v>
      </c>
      <c r="P49" s="6"/>
      <c r="Q49" s="6" t="s">
        <v>40</v>
      </c>
      <c r="R49" s="6" t="s">
        <v>41</v>
      </c>
      <c r="S49" s="6" t="s">
        <v>42</v>
      </c>
      <c r="T49" s="6" t="s">
        <v>43</v>
      </c>
      <c r="U49" s="6" t="s">
        <v>44</v>
      </c>
      <c r="V49" s="6" t="s">
        <v>45</v>
      </c>
      <c r="W49" s="6" t="s">
        <v>46</v>
      </c>
      <c r="X49" s="24" t="s">
        <v>60</v>
      </c>
      <c r="Y49" s="19" t="s">
        <v>61</v>
      </c>
      <c r="Z49" s="19" t="s">
        <v>62</v>
      </c>
      <c r="AA49" s="19" t="s">
        <v>63</v>
      </c>
      <c r="AB49" s="19" t="s">
        <v>64</v>
      </c>
      <c r="AC49" s="19" t="s">
        <v>65</v>
      </c>
      <c r="AD49" s="19" t="s">
        <v>66</v>
      </c>
      <c r="AE49" s="6" t="s">
        <v>52</v>
      </c>
      <c r="AF49" s="19" t="s">
        <v>53</v>
      </c>
      <c r="AG49" s="19" t="s">
        <v>54</v>
      </c>
      <c r="AH49" s="19" t="s">
        <v>55</v>
      </c>
      <c r="AI49" s="19" t="s">
        <v>56</v>
      </c>
      <c r="AJ49" s="19" t="s">
        <v>57</v>
      </c>
      <c r="AK49" s="19" t="s">
        <v>58</v>
      </c>
      <c r="AL49" s="18" t="s">
        <v>68</v>
      </c>
      <c r="AM49" s="18" t="s">
        <v>59</v>
      </c>
    </row>
    <row r="50" spans="2:42" ht="15.75" thickBot="1" x14ac:dyDescent="0.3">
      <c r="C50" t="s">
        <v>49</v>
      </c>
      <c r="E50" s="17" t="s">
        <v>40</v>
      </c>
      <c r="F50" s="15">
        <v>430</v>
      </c>
      <c r="G50" s="15">
        <v>404</v>
      </c>
      <c r="H50" s="15">
        <v>5.3</v>
      </c>
      <c r="I50" s="15">
        <v>5.4</v>
      </c>
      <c r="J50" s="6">
        <v>17</v>
      </c>
      <c r="K50">
        <f>AVERAGE(F50:J50)</f>
        <v>172.33999999999997</v>
      </c>
      <c r="L50" s="6">
        <f>F50/J50</f>
        <v>25.294117647058822</v>
      </c>
      <c r="M50" s="23"/>
      <c r="N50" s="6">
        <f>K50/J50</f>
        <v>10.137647058823529</v>
      </c>
      <c r="P50" s="6" t="s">
        <v>11</v>
      </c>
      <c r="Q50" s="6">
        <v>430</v>
      </c>
      <c r="R50" s="6">
        <v>9.8000000000000007</v>
      </c>
      <c r="S50" s="6">
        <v>31.1</v>
      </c>
      <c r="T50" s="6">
        <v>22</v>
      </c>
      <c r="U50" s="6">
        <v>298</v>
      </c>
      <c r="V50" s="6">
        <v>23.3</v>
      </c>
      <c r="W50" s="6">
        <v>7.52</v>
      </c>
      <c r="X50" s="25">
        <f>Q50/R60</f>
        <v>25.294117647058822</v>
      </c>
      <c r="Y50" s="6">
        <f>R50/R61</f>
        <v>0.22272727272727275</v>
      </c>
      <c r="Z50" s="6">
        <f>S50/R62</f>
        <v>1.8294117647058825</v>
      </c>
      <c r="AA50" s="6">
        <f>T50/R63</f>
        <v>0.26506024096385544</v>
      </c>
      <c r="AB50" s="6">
        <f>U50/R64</f>
        <v>198.66666666666666</v>
      </c>
      <c r="AC50" s="23">
        <f>V50/R65</f>
        <v>77.666666666666671</v>
      </c>
      <c r="AD50" s="23">
        <f>W50/R66</f>
        <v>37.599999999999994</v>
      </c>
      <c r="AE50" s="6">
        <f>Q54/R60</f>
        <v>12.422058823529412</v>
      </c>
      <c r="AF50" s="6">
        <f>R54/R61</f>
        <v>0.35227272727272729</v>
      </c>
      <c r="AG50" s="6">
        <f>S54/R62</f>
        <v>0.88382352941176479</v>
      </c>
      <c r="AH50" s="6">
        <f>T54/R63</f>
        <v>0.22289156626506024</v>
      </c>
      <c r="AI50" s="6">
        <f>U54/R64</f>
        <v>134.19999999999999</v>
      </c>
      <c r="AJ50" s="6">
        <f>V54/R65</f>
        <v>37.85</v>
      </c>
      <c r="AK50" s="6">
        <f>W54/R66</f>
        <v>55.899999999999984</v>
      </c>
      <c r="AL50">
        <f>(AE50*AF50*AG50*AH50*AI50*AJ50*AK50)</f>
        <v>244772.15195586532</v>
      </c>
      <c r="AM50">
        <f>AL50^(1/7)</f>
        <v>5.8860391135418402</v>
      </c>
    </row>
    <row r="51" spans="2:42" ht="16.5" thickBot="1" x14ac:dyDescent="0.3">
      <c r="B51" s="11" t="s">
        <v>9</v>
      </c>
      <c r="C51" s="11">
        <v>5</v>
      </c>
      <c r="E51" s="17" t="s">
        <v>41</v>
      </c>
      <c r="F51" s="15">
        <v>9.8000000000000007</v>
      </c>
      <c r="G51" s="15">
        <v>4</v>
      </c>
      <c r="H51" s="15">
        <v>12.7</v>
      </c>
      <c r="I51" s="15">
        <v>35.5</v>
      </c>
      <c r="J51" s="6">
        <v>44</v>
      </c>
      <c r="K51">
        <f t="shared" ref="K51:K56" si="3">AVERAGE(F51:J51)</f>
        <v>21.2</v>
      </c>
      <c r="L51" s="6">
        <f t="shared" ref="L51:L56" si="4">F51/J51</f>
        <v>0.22272727272727275</v>
      </c>
      <c r="M51" s="6"/>
      <c r="N51" s="6">
        <f t="shared" ref="N51:N56" si="5">K51/J51</f>
        <v>0.48181818181818181</v>
      </c>
      <c r="P51" s="6" t="s">
        <v>12</v>
      </c>
      <c r="Q51" s="6">
        <v>404</v>
      </c>
      <c r="R51" s="6">
        <v>4</v>
      </c>
      <c r="S51" s="6">
        <v>7.7</v>
      </c>
      <c r="T51" s="6">
        <v>17</v>
      </c>
      <c r="U51" s="6">
        <v>500</v>
      </c>
      <c r="V51" s="6">
        <v>21.1</v>
      </c>
      <c r="W51" s="6">
        <v>36.5</v>
      </c>
      <c r="X51" s="25">
        <f>Q51/R60</f>
        <v>23.764705882352942</v>
      </c>
      <c r="Y51" s="6">
        <f>R51/R61</f>
        <v>9.0909090909090912E-2</v>
      </c>
      <c r="Z51" s="6">
        <f>S51/R62</f>
        <v>0.45294117647058824</v>
      </c>
      <c r="AA51" s="6">
        <f>T51/R63</f>
        <v>0.20481927710843373</v>
      </c>
      <c r="AB51" s="6">
        <f>U51/R64</f>
        <v>333.33333333333331</v>
      </c>
      <c r="AC51" s="23">
        <f>V51/R65</f>
        <v>70.333333333333343</v>
      </c>
      <c r="AD51" s="23">
        <f>W51/R66</f>
        <v>182.5</v>
      </c>
    </row>
    <row r="52" spans="2:42" ht="16.5" thickBot="1" x14ac:dyDescent="0.3">
      <c r="B52" s="11" t="s">
        <v>28</v>
      </c>
      <c r="C52" s="11">
        <v>2</v>
      </c>
      <c r="E52" s="17" t="s">
        <v>42</v>
      </c>
      <c r="F52" s="15">
        <v>31.1</v>
      </c>
      <c r="G52" s="15">
        <v>7.7</v>
      </c>
      <c r="H52" s="15">
        <v>4.5999999999999996</v>
      </c>
      <c r="I52" s="15">
        <v>16.7</v>
      </c>
      <c r="J52" s="6">
        <v>17</v>
      </c>
      <c r="K52">
        <f t="shared" si="3"/>
        <v>15.420000000000002</v>
      </c>
      <c r="L52" s="6">
        <f t="shared" si="4"/>
        <v>1.8294117647058825</v>
      </c>
      <c r="M52" s="6"/>
      <c r="N52" s="6">
        <f t="shared" si="5"/>
        <v>0.90705882352941192</v>
      </c>
      <c r="P52" s="6" t="s">
        <v>13</v>
      </c>
      <c r="Q52" s="6">
        <v>5.3</v>
      </c>
      <c r="R52" s="6">
        <v>12.7</v>
      </c>
      <c r="S52" s="6">
        <v>4.5999999999999996</v>
      </c>
      <c r="T52" s="6">
        <v>10</v>
      </c>
      <c r="U52" s="6">
        <v>4.3</v>
      </c>
      <c r="V52" s="6">
        <v>0.33</v>
      </c>
      <c r="W52" s="6">
        <v>0.3</v>
      </c>
      <c r="X52" s="25">
        <f>Q52/R60</f>
        <v>0.31176470588235294</v>
      </c>
      <c r="Y52" s="6">
        <f>R52/R61</f>
        <v>0.28863636363636364</v>
      </c>
      <c r="Z52" s="6">
        <f>S52/R62</f>
        <v>0.27058823529411763</v>
      </c>
      <c r="AA52" s="6">
        <f>T52/R63</f>
        <v>0.12048192771084337</v>
      </c>
      <c r="AB52" s="6">
        <f>U52/R64</f>
        <v>2.8666666666666667</v>
      </c>
      <c r="AC52" s="23">
        <f>V52/R65</f>
        <v>1.1000000000000001</v>
      </c>
      <c r="AD52" s="23">
        <f>W52/R66</f>
        <v>1.4999999999999998</v>
      </c>
    </row>
    <row r="53" spans="2:42" ht="16.5" thickBot="1" x14ac:dyDescent="0.3">
      <c r="B53" s="11" t="s">
        <v>8</v>
      </c>
      <c r="C53" s="11">
        <v>5</v>
      </c>
      <c r="E53" s="17" t="s">
        <v>43</v>
      </c>
      <c r="F53" s="15">
        <v>22</v>
      </c>
      <c r="G53" s="15">
        <v>17</v>
      </c>
      <c r="H53" s="15">
        <v>10</v>
      </c>
      <c r="I53" s="15">
        <v>25</v>
      </c>
      <c r="J53" s="19">
        <v>83</v>
      </c>
      <c r="K53">
        <f t="shared" si="3"/>
        <v>31.4</v>
      </c>
      <c r="L53" s="6">
        <f t="shared" si="4"/>
        <v>0.26506024096385544</v>
      </c>
      <c r="M53" s="6"/>
      <c r="N53" s="6">
        <f t="shared" si="5"/>
        <v>0.37831325301204816</v>
      </c>
      <c r="P53" s="6" t="s">
        <v>14</v>
      </c>
      <c r="Q53" s="6">
        <v>5.4</v>
      </c>
      <c r="R53" s="6">
        <v>35.5</v>
      </c>
      <c r="S53" s="6">
        <v>16.7</v>
      </c>
      <c r="T53" s="6">
        <v>25</v>
      </c>
      <c r="U53" s="6">
        <v>2.9</v>
      </c>
      <c r="V53" s="6">
        <v>0.69</v>
      </c>
      <c r="W53" s="6">
        <v>0.4</v>
      </c>
      <c r="X53" s="25">
        <f>Q53/R60</f>
        <v>0.31764705882352945</v>
      </c>
      <c r="Y53" s="6">
        <f>R53/R61</f>
        <v>0.80681818181818177</v>
      </c>
      <c r="Z53" s="6">
        <f>S53/R62</f>
        <v>0.98235294117647054</v>
      </c>
      <c r="AA53" s="6">
        <f>T53/R63</f>
        <v>0.30120481927710846</v>
      </c>
      <c r="AB53" s="6">
        <f>W53/R64</f>
        <v>0.26666666666666666</v>
      </c>
      <c r="AC53" s="23">
        <f>V53/R65</f>
        <v>2.2999999999999998</v>
      </c>
      <c r="AD53" s="23">
        <f>W53/R66</f>
        <v>2</v>
      </c>
      <c r="AH53" s="6"/>
      <c r="AI53" s="6" t="s">
        <v>52</v>
      </c>
      <c r="AJ53" s="6" t="s">
        <v>53</v>
      </c>
      <c r="AK53" s="6" t="s">
        <v>54</v>
      </c>
      <c r="AL53" s="6" t="s">
        <v>55</v>
      </c>
      <c r="AM53" s="6" t="s">
        <v>56</v>
      </c>
      <c r="AN53" s="6" t="s">
        <v>57</v>
      </c>
      <c r="AO53" s="6" t="s">
        <v>58</v>
      </c>
      <c r="AP53" s="6" t="s">
        <v>59</v>
      </c>
    </row>
    <row r="54" spans="2:42" ht="16.5" thickBot="1" x14ac:dyDescent="0.3">
      <c r="B54" s="11" t="s">
        <v>29</v>
      </c>
      <c r="C54" s="11">
        <v>5</v>
      </c>
      <c r="E54" s="17" t="s">
        <v>44</v>
      </c>
      <c r="F54" s="17">
        <v>298</v>
      </c>
      <c r="G54" s="17">
        <v>500</v>
      </c>
      <c r="H54" s="17">
        <v>4.3</v>
      </c>
      <c r="I54" s="17">
        <v>2.9</v>
      </c>
      <c r="J54" s="6">
        <v>1.5</v>
      </c>
      <c r="K54">
        <f t="shared" si="3"/>
        <v>161.33999999999997</v>
      </c>
      <c r="L54" s="6">
        <f t="shared" si="4"/>
        <v>198.66666666666666</v>
      </c>
      <c r="M54" s="6"/>
      <c r="N54" s="6">
        <f t="shared" si="5"/>
        <v>107.55999999999999</v>
      </c>
      <c r="P54" s="19" t="s">
        <v>67</v>
      </c>
      <c r="Q54" s="6">
        <f>AVERAGE(Q50:Q53)</f>
        <v>211.17499999999998</v>
      </c>
      <c r="R54" s="6">
        <f t="shared" ref="R54:W54" si="6">AVERAGE(R50:R53)</f>
        <v>15.5</v>
      </c>
      <c r="S54" s="6">
        <f t="shared" si="6"/>
        <v>15.025000000000002</v>
      </c>
      <c r="T54" s="6">
        <f t="shared" si="6"/>
        <v>18.5</v>
      </c>
      <c r="U54" s="6">
        <f t="shared" si="6"/>
        <v>201.29999999999998</v>
      </c>
      <c r="V54" s="6">
        <f t="shared" si="6"/>
        <v>11.355</v>
      </c>
      <c r="W54" s="6">
        <f t="shared" si="6"/>
        <v>11.179999999999998</v>
      </c>
      <c r="AH54" s="6" t="s">
        <v>72</v>
      </c>
      <c r="AI54" s="6">
        <v>24.529411764705884</v>
      </c>
      <c r="AJ54" s="6">
        <v>1.2448347107438017E-2</v>
      </c>
      <c r="AK54" s="6">
        <v>3.6851211072664355E-2</v>
      </c>
      <c r="AL54" s="6">
        <v>2.5402816083611554E-3</v>
      </c>
      <c r="AM54" s="6">
        <v>266</v>
      </c>
      <c r="AN54" s="6">
        <v>74.000000000000014</v>
      </c>
      <c r="AO54" s="6">
        <v>110.04999999999998</v>
      </c>
      <c r="AP54" s="6">
        <v>1.8029203916298546</v>
      </c>
    </row>
    <row r="55" spans="2:42" ht="16.5" thickBot="1" x14ac:dyDescent="0.3">
      <c r="B55" s="11" t="s">
        <v>31</v>
      </c>
      <c r="C55" s="11">
        <v>10</v>
      </c>
      <c r="E55" s="17" t="s">
        <v>45</v>
      </c>
      <c r="F55" s="17">
        <v>23.3</v>
      </c>
      <c r="G55" s="17">
        <v>21.1</v>
      </c>
      <c r="H55" s="17">
        <v>0.33</v>
      </c>
      <c r="I55" s="17">
        <v>0.69</v>
      </c>
      <c r="J55" s="6">
        <v>0.3</v>
      </c>
      <c r="K55">
        <f t="shared" si="3"/>
        <v>9.1440000000000001</v>
      </c>
      <c r="L55" s="6">
        <f t="shared" si="4"/>
        <v>77.666666666666671</v>
      </c>
      <c r="M55" s="6"/>
      <c r="N55" s="6">
        <f t="shared" si="5"/>
        <v>30.48</v>
      </c>
      <c r="AH55" s="6" t="s">
        <v>73</v>
      </c>
      <c r="AI55" s="6">
        <v>0.31470588235294117</v>
      </c>
      <c r="AJ55" s="6">
        <v>0.54772727272727273</v>
      </c>
      <c r="AK55" s="6">
        <v>0.626470588235294</v>
      </c>
      <c r="AL55" s="6">
        <v>0.21084337349397592</v>
      </c>
      <c r="AM55" s="6">
        <v>2.4</v>
      </c>
      <c r="AN55" s="6">
        <v>1.7000000000000002</v>
      </c>
      <c r="AO55" s="6">
        <v>1.7499999999999998</v>
      </c>
      <c r="AP55" s="6">
        <v>0.77141792462060987</v>
      </c>
    </row>
    <row r="56" spans="2:42" ht="16.5" thickBot="1" x14ac:dyDescent="0.3">
      <c r="B56" s="11" t="s">
        <v>32</v>
      </c>
      <c r="C56" s="11">
        <v>30</v>
      </c>
      <c r="E56" s="17" t="s">
        <v>46</v>
      </c>
      <c r="F56" s="15">
        <v>7.52</v>
      </c>
      <c r="G56" s="15">
        <v>36.5</v>
      </c>
      <c r="H56" s="17">
        <v>0.3</v>
      </c>
      <c r="I56" s="17">
        <v>0.4</v>
      </c>
      <c r="J56" s="6">
        <v>0.2</v>
      </c>
      <c r="K56">
        <f t="shared" si="3"/>
        <v>8.9839999999999982</v>
      </c>
      <c r="L56" s="6">
        <f t="shared" si="4"/>
        <v>37.599999999999994</v>
      </c>
      <c r="M56" s="6"/>
      <c r="N56" s="6">
        <f t="shared" si="5"/>
        <v>44.919999999999987</v>
      </c>
      <c r="Q56" s="6" t="s">
        <v>52</v>
      </c>
      <c r="R56" s="6" t="s">
        <v>53</v>
      </c>
      <c r="S56" s="6" t="s">
        <v>54</v>
      </c>
      <c r="T56" s="6" t="s">
        <v>55</v>
      </c>
      <c r="U56" s="6" t="s">
        <v>56</v>
      </c>
      <c r="V56" s="6" t="s">
        <v>57</v>
      </c>
      <c r="W56" s="6" t="s">
        <v>58</v>
      </c>
      <c r="Y56" t="s">
        <v>59</v>
      </c>
    </row>
    <row r="57" spans="2:42" x14ac:dyDescent="0.25">
      <c r="Q57" s="6">
        <v>10.137647058823529</v>
      </c>
      <c r="R57" s="6">
        <v>0.48181818181818181</v>
      </c>
      <c r="S57" s="6">
        <v>0.90705882352941192</v>
      </c>
      <c r="T57" s="6">
        <v>0.37831325301204816</v>
      </c>
      <c r="U57" s="6">
        <v>107.55999999999999</v>
      </c>
      <c r="V57" s="6">
        <v>30.48</v>
      </c>
      <c r="W57" s="6">
        <v>44.919999999999987</v>
      </c>
      <c r="X57">
        <f>(Q57*R57*S57*T57*U57*V57*W57)</f>
        <v>246838.48005431189</v>
      </c>
      <c r="Y57">
        <f>X57^(1/7)</f>
        <v>5.8931119965279342</v>
      </c>
      <c r="AH57" s="6"/>
      <c r="AI57" s="6" t="s">
        <v>60</v>
      </c>
      <c r="AJ57" s="6" t="s">
        <v>61</v>
      </c>
      <c r="AK57" s="6" t="s">
        <v>62</v>
      </c>
      <c r="AL57" s="6" t="s">
        <v>63</v>
      </c>
      <c r="AM57" s="6" t="s">
        <v>64</v>
      </c>
      <c r="AN57" s="6" t="s">
        <v>65</v>
      </c>
      <c r="AO57" s="6" t="s">
        <v>66</v>
      </c>
    </row>
    <row r="58" spans="2:42" ht="15.75" x14ac:dyDescent="0.25">
      <c r="B58" s="11" t="s">
        <v>9</v>
      </c>
      <c r="C58" s="11">
        <v>5</v>
      </c>
      <c r="AH58" s="6" t="s">
        <v>11</v>
      </c>
      <c r="AI58" s="6">
        <v>25.294117647058822</v>
      </c>
      <c r="AJ58" s="6">
        <v>0.22272727272727275</v>
      </c>
      <c r="AK58" s="6">
        <v>1.8294117647058825</v>
      </c>
      <c r="AL58" s="6">
        <v>0.26506024096385544</v>
      </c>
      <c r="AM58" s="6">
        <v>198.66666666666666</v>
      </c>
      <c r="AN58" s="6">
        <v>77.666666666666671</v>
      </c>
      <c r="AO58" s="6">
        <v>37.599999999999994</v>
      </c>
    </row>
    <row r="59" spans="2:42" ht="15.75" x14ac:dyDescent="0.25">
      <c r="B59" s="11" t="s">
        <v>28</v>
      </c>
      <c r="C59" s="11">
        <v>2</v>
      </c>
      <c r="E59" s="6"/>
      <c r="F59" s="6" t="s">
        <v>11</v>
      </c>
      <c r="G59" s="6" t="s">
        <v>12</v>
      </c>
      <c r="H59" s="6" t="s">
        <v>13</v>
      </c>
      <c r="I59" s="6" t="s">
        <v>14</v>
      </c>
      <c r="J59" s="6" t="s">
        <v>50</v>
      </c>
      <c r="K59" s="6"/>
      <c r="L59" s="6" t="s">
        <v>48</v>
      </c>
      <c r="M59" s="6"/>
      <c r="N59" s="6" t="s">
        <v>47</v>
      </c>
      <c r="O59" s="6" t="s">
        <v>51</v>
      </c>
      <c r="R59" s="20" t="s">
        <v>50</v>
      </c>
      <c r="AH59" s="6" t="s">
        <v>12</v>
      </c>
      <c r="AI59" s="6">
        <v>23.764705882352942</v>
      </c>
      <c r="AJ59" s="6">
        <v>9.0909090909090912E-2</v>
      </c>
      <c r="AK59" s="6">
        <v>0.45294117647058824</v>
      </c>
      <c r="AL59" s="6">
        <v>0.20481927710843373</v>
      </c>
      <c r="AM59" s="6">
        <v>333.33333333333331</v>
      </c>
      <c r="AN59" s="6">
        <v>70.333333333333343</v>
      </c>
      <c r="AO59" s="6">
        <v>182.5</v>
      </c>
    </row>
    <row r="60" spans="2:42" ht="16.5" thickBot="1" x14ac:dyDescent="0.3">
      <c r="B60" s="11" t="s">
        <v>5</v>
      </c>
      <c r="C60" s="11">
        <v>5</v>
      </c>
      <c r="E60" s="6" t="s">
        <v>40</v>
      </c>
      <c r="F60" s="6">
        <v>430</v>
      </c>
      <c r="G60" s="6">
        <v>404</v>
      </c>
      <c r="H60" s="6">
        <v>5.3</v>
      </c>
      <c r="I60" s="6">
        <v>5.4</v>
      </c>
      <c r="J60" s="6">
        <v>17</v>
      </c>
      <c r="K60" s="6">
        <v>172.33999999999997</v>
      </c>
      <c r="L60" s="6">
        <v>25.294117647058822</v>
      </c>
      <c r="M60" s="6"/>
      <c r="N60" s="6">
        <v>10.137647058823529</v>
      </c>
      <c r="O60" s="6"/>
      <c r="Q60" s="17" t="s">
        <v>40</v>
      </c>
      <c r="R60" s="6">
        <v>17</v>
      </c>
      <c r="AH60" s="6" t="s">
        <v>13</v>
      </c>
      <c r="AI60" s="6">
        <v>0.31176470588235294</v>
      </c>
      <c r="AJ60" s="6">
        <v>0.28863636363636364</v>
      </c>
      <c r="AK60" s="6">
        <v>0.27058823529411763</v>
      </c>
      <c r="AL60" s="6">
        <v>0.12048192771084337</v>
      </c>
      <c r="AM60" s="6">
        <v>2.8666666666666667</v>
      </c>
      <c r="AN60" s="6">
        <v>1.1000000000000001</v>
      </c>
      <c r="AO60" s="6">
        <v>1.4999999999999998</v>
      </c>
    </row>
    <row r="61" spans="2:42" ht="16.5" thickBot="1" x14ac:dyDescent="0.3">
      <c r="B61" s="11" t="s">
        <v>4</v>
      </c>
      <c r="C61" s="11">
        <v>1</v>
      </c>
      <c r="E61" s="6" t="s">
        <v>41</v>
      </c>
      <c r="F61" s="6">
        <v>9.8000000000000007</v>
      </c>
      <c r="G61" s="6">
        <v>4</v>
      </c>
      <c r="H61" s="6">
        <v>12.7</v>
      </c>
      <c r="I61" s="6">
        <v>35.5</v>
      </c>
      <c r="J61" s="6">
        <v>44</v>
      </c>
      <c r="K61" s="6">
        <v>21.2</v>
      </c>
      <c r="L61" s="6">
        <v>0.22272727272727275</v>
      </c>
      <c r="M61" s="6"/>
      <c r="N61" s="6">
        <v>0.48181818181818181</v>
      </c>
      <c r="O61" s="6"/>
      <c r="Q61" s="17" t="s">
        <v>41</v>
      </c>
      <c r="R61" s="6">
        <v>44</v>
      </c>
      <c r="T61" s="26" t="s">
        <v>67</v>
      </c>
      <c r="U61" s="6" t="s">
        <v>40</v>
      </c>
      <c r="V61" s="6" t="s">
        <v>41</v>
      </c>
      <c r="W61" s="6" t="s">
        <v>42</v>
      </c>
      <c r="X61" s="6" t="s">
        <v>43</v>
      </c>
      <c r="Y61" s="6" t="s">
        <v>44</v>
      </c>
      <c r="Z61" s="6" t="s">
        <v>45</v>
      </c>
      <c r="AA61" s="6" t="s">
        <v>46</v>
      </c>
      <c r="AH61" s="6" t="s">
        <v>14</v>
      </c>
      <c r="AI61" s="6">
        <v>0.31764705882352945</v>
      </c>
      <c r="AJ61" s="6">
        <v>0.80681818181818177</v>
      </c>
      <c r="AK61" s="6">
        <v>0.98235294117647054</v>
      </c>
      <c r="AL61" s="6">
        <v>0.30120481927710846</v>
      </c>
      <c r="AM61" s="6">
        <v>0.26666666666666666</v>
      </c>
      <c r="AN61" s="6">
        <v>2.2999999999999998</v>
      </c>
      <c r="AO61" s="6">
        <v>2</v>
      </c>
    </row>
    <row r="62" spans="2:42" ht="16.5" thickBot="1" x14ac:dyDescent="0.3">
      <c r="B62" s="11" t="s">
        <v>8</v>
      </c>
      <c r="C62" s="11">
        <v>5</v>
      </c>
      <c r="E62" s="6" t="s">
        <v>42</v>
      </c>
      <c r="F62" s="6">
        <v>31.1</v>
      </c>
      <c r="G62" s="6">
        <v>7.7</v>
      </c>
      <c r="H62" s="6">
        <v>4.5999999999999996</v>
      </c>
      <c r="I62" s="6">
        <v>16.7</v>
      </c>
      <c r="J62" s="6">
        <v>17</v>
      </c>
      <c r="K62" s="6">
        <v>15.420000000000002</v>
      </c>
      <c r="L62" s="6">
        <v>1.8294117647058825</v>
      </c>
      <c r="M62" s="6"/>
      <c r="N62" s="6">
        <v>0.90705882352941192</v>
      </c>
      <c r="O62" s="6"/>
      <c r="Q62" s="17" t="s">
        <v>42</v>
      </c>
      <c r="R62" s="6">
        <v>17</v>
      </c>
      <c r="T62" t="s">
        <v>69</v>
      </c>
      <c r="U62">
        <v>5.35</v>
      </c>
      <c r="V62">
        <v>24.1</v>
      </c>
      <c r="W62">
        <v>10.649999999999999</v>
      </c>
      <c r="X62">
        <v>17.5</v>
      </c>
      <c r="Y62">
        <v>3.5999999999999996</v>
      </c>
      <c r="Z62">
        <v>0.51</v>
      </c>
      <c r="AA62">
        <v>0.35</v>
      </c>
    </row>
    <row r="63" spans="2:42" ht="16.5" thickBot="1" x14ac:dyDescent="0.3">
      <c r="B63" s="11" t="s">
        <v>29</v>
      </c>
      <c r="C63" s="11">
        <v>5</v>
      </c>
      <c r="E63" s="6" t="s">
        <v>43</v>
      </c>
      <c r="F63" s="6">
        <v>22</v>
      </c>
      <c r="G63" s="6">
        <v>17</v>
      </c>
      <c r="H63" s="6">
        <v>10</v>
      </c>
      <c r="I63" s="6">
        <v>25</v>
      </c>
      <c r="J63" s="6">
        <v>83</v>
      </c>
      <c r="K63" s="6">
        <v>31.4</v>
      </c>
      <c r="L63" s="6">
        <v>0.26506024096385544</v>
      </c>
      <c r="M63" s="6"/>
      <c r="N63" s="6">
        <v>0.37831325301204816</v>
      </c>
      <c r="O63" s="6"/>
      <c r="Q63" s="17" t="s">
        <v>43</v>
      </c>
      <c r="R63" s="19">
        <v>83</v>
      </c>
      <c r="U63" s="6" t="s">
        <v>52</v>
      </c>
      <c r="V63" s="19" t="s">
        <v>53</v>
      </c>
      <c r="W63" s="19" t="s">
        <v>54</v>
      </c>
      <c r="X63" s="19" t="s">
        <v>55</v>
      </c>
      <c r="Y63" s="19" t="s">
        <v>56</v>
      </c>
      <c r="Z63" s="19" t="s">
        <v>57</v>
      </c>
      <c r="AA63" s="19" t="s">
        <v>58</v>
      </c>
      <c r="AB63" s="18" t="s">
        <v>68</v>
      </c>
      <c r="AC63" s="18" t="s">
        <v>59</v>
      </c>
      <c r="AH63" s="6"/>
      <c r="AI63" s="6" t="s">
        <v>93</v>
      </c>
      <c r="AJ63" s="6" t="s">
        <v>88</v>
      </c>
      <c r="AK63" s="6" t="s">
        <v>93</v>
      </c>
      <c r="AL63" s="6" t="s">
        <v>88</v>
      </c>
    </row>
    <row r="64" spans="2:42" ht="16.5" thickBot="1" x14ac:dyDescent="0.3">
      <c r="B64" s="11" t="s">
        <v>30</v>
      </c>
      <c r="C64" s="11">
        <v>1</v>
      </c>
      <c r="E64" s="6" t="s">
        <v>44</v>
      </c>
      <c r="F64" s="6">
        <v>298</v>
      </c>
      <c r="G64" s="6">
        <v>500</v>
      </c>
      <c r="H64" s="6">
        <v>4.3</v>
      </c>
      <c r="I64" s="6">
        <v>2.9</v>
      </c>
      <c r="J64" s="6">
        <v>1.5</v>
      </c>
      <c r="K64" s="6">
        <v>161.33999999999997</v>
      </c>
      <c r="L64" s="6">
        <v>198.66666666666666</v>
      </c>
      <c r="M64" s="6"/>
      <c r="N64" s="6">
        <v>107.55999999999999</v>
      </c>
      <c r="O64" s="6"/>
      <c r="Q64" s="17" t="s">
        <v>44</v>
      </c>
      <c r="R64" s="6">
        <v>1.5</v>
      </c>
      <c r="T64" t="s">
        <v>73</v>
      </c>
      <c r="U64" s="6">
        <f>U62/R60</f>
        <v>0.31470588235294117</v>
      </c>
      <c r="V64" s="6">
        <f>V62/R61</f>
        <v>0.54772727272727273</v>
      </c>
      <c r="W64" s="6">
        <f>W62/R62</f>
        <v>0.626470588235294</v>
      </c>
      <c r="X64" s="6">
        <f>X62/R63</f>
        <v>0.21084337349397592</v>
      </c>
      <c r="Y64" s="6">
        <f>Y62/R64</f>
        <v>2.4</v>
      </c>
      <c r="Z64" s="6">
        <f>Z62/R65</f>
        <v>1.7000000000000002</v>
      </c>
      <c r="AA64" s="6">
        <f>AA62/R66</f>
        <v>1.7499999999999998</v>
      </c>
      <c r="AB64">
        <f>(U64*V64*W64*X64*Y64*Z64*AA64)</f>
        <v>0.16256538661329809</v>
      </c>
      <c r="AC64">
        <f>AB64^(1/7)</f>
        <v>0.77141792462060987</v>
      </c>
      <c r="AH64" s="6"/>
      <c r="AI64" s="6" t="s">
        <v>92</v>
      </c>
      <c r="AJ64" s="6" t="s">
        <v>92</v>
      </c>
      <c r="AK64" s="6" t="s">
        <v>90</v>
      </c>
      <c r="AL64" s="6" t="s">
        <v>90</v>
      </c>
    </row>
    <row r="65" spans="2:43" ht="16.5" thickBot="1" x14ac:dyDescent="0.3">
      <c r="B65" s="11" t="s">
        <v>31</v>
      </c>
      <c r="C65" s="11">
        <v>10</v>
      </c>
      <c r="E65" s="6" t="s">
        <v>45</v>
      </c>
      <c r="F65" s="6">
        <v>23.3</v>
      </c>
      <c r="G65" s="6">
        <v>21.1</v>
      </c>
      <c r="H65" s="6">
        <v>0.33</v>
      </c>
      <c r="I65" s="6">
        <v>0.69</v>
      </c>
      <c r="J65" s="6">
        <v>0.3</v>
      </c>
      <c r="K65" s="6">
        <v>9.1440000000000001</v>
      </c>
      <c r="L65" s="6">
        <v>77.666666666666671</v>
      </c>
      <c r="M65" s="6"/>
      <c r="N65" s="6">
        <v>30.48</v>
      </c>
      <c r="O65" s="6"/>
      <c r="Q65" s="17" t="s">
        <v>45</v>
      </c>
      <c r="R65" s="6">
        <v>0.3</v>
      </c>
      <c r="AH65" s="6" t="s">
        <v>86</v>
      </c>
      <c r="AI65" s="6">
        <v>13.136363636363637</v>
      </c>
      <c r="AJ65" s="6">
        <v>0.60909090909090891</v>
      </c>
      <c r="AK65" s="6">
        <v>13.136363636363637</v>
      </c>
      <c r="AL65" s="6">
        <v>9.2975206611570244E-2</v>
      </c>
    </row>
    <row r="66" spans="2:43" ht="16.5" thickBot="1" x14ac:dyDescent="0.3">
      <c r="B66" s="11" t="s">
        <v>27</v>
      </c>
      <c r="C66" s="11">
        <v>40</v>
      </c>
      <c r="E66" s="6" t="s">
        <v>46</v>
      </c>
      <c r="F66" s="6">
        <v>7.52</v>
      </c>
      <c r="G66" s="6">
        <v>36.5</v>
      </c>
      <c r="H66" s="6">
        <v>0.3</v>
      </c>
      <c r="I66" s="6">
        <v>0.4</v>
      </c>
      <c r="J66" s="6">
        <v>0.2</v>
      </c>
      <c r="K66" s="6">
        <v>8.9839999999999982</v>
      </c>
      <c r="L66" s="6">
        <v>37.599999999999994</v>
      </c>
      <c r="M66" s="6"/>
      <c r="N66" s="6">
        <v>44.919999999999987</v>
      </c>
      <c r="O66" s="6"/>
      <c r="Q66" s="17" t="s">
        <v>46</v>
      </c>
      <c r="R66" s="6">
        <v>0.2</v>
      </c>
      <c r="AH66" s="6" t="s">
        <v>87</v>
      </c>
      <c r="AI66" s="6">
        <v>0.64942189979596465</v>
      </c>
      <c r="AJ66" s="6">
        <v>0.63409657673996822</v>
      </c>
      <c r="AK66" s="6">
        <v>0.64942189979596465</v>
      </c>
      <c r="AL66" s="6">
        <v>3.0966458466967814E-2</v>
      </c>
    </row>
    <row r="67" spans="2:43" ht="15.75" x14ac:dyDescent="0.25">
      <c r="B67" s="11" t="s">
        <v>32</v>
      </c>
      <c r="C67" s="11">
        <v>30</v>
      </c>
      <c r="T67" s="26"/>
      <c r="U67" s="6" t="s">
        <v>40</v>
      </c>
      <c r="V67" s="6" t="s">
        <v>41</v>
      </c>
      <c r="W67" s="6" t="s">
        <v>42</v>
      </c>
      <c r="X67" s="6" t="s">
        <v>43</v>
      </c>
      <c r="Y67" s="6" t="s">
        <v>44</v>
      </c>
      <c r="Z67" s="6" t="s">
        <v>45</v>
      </c>
      <c r="AA67" s="6" t="s">
        <v>46</v>
      </c>
      <c r="AB67" s="18" t="s">
        <v>68</v>
      </c>
      <c r="AC67" s="18" t="s">
        <v>59</v>
      </c>
      <c r="AH67" s="6" t="s">
        <v>8</v>
      </c>
      <c r="AI67" s="6">
        <v>0.62660747663551408</v>
      </c>
      <c r="AJ67" s="6">
        <v>0.94220872274143308</v>
      </c>
      <c r="AK67" s="6">
        <v>0.62660747663551408</v>
      </c>
      <c r="AL67" s="6">
        <v>0.65362018747732997</v>
      </c>
    </row>
    <row r="68" spans="2:43" x14ac:dyDescent="0.25">
      <c r="T68" t="s">
        <v>71</v>
      </c>
      <c r="U68">
        <v>417</v>
      </c>
      <c r="V68">
        <v>6.9</v>
      </c>
      <c r="W68">
        <v>19.400000000000002</v>
      </c>
      <c r="X68">
        <v>19.5</v>
      </c>
      <c r="Y68">
        <v>399</v>
      </c>
      <c r="Z68">
        <v>22.200000000000003</v>
      </c>
      <c r="AA68">
        <v>22.009999999999998</v>
      </c>
      <c r="AH68" s="6" t="s">
        <v>7</v>
      </c>
      <c r="AI68" s="6">
        <v>3.1922887700534761</v>
      </c>
      <c r="AJ68" s="6">
        <v>0.53454135472370767</v>
      </c>
      <c r="AK68" s="6">
        <v>3.1922887700534761</v>
      </c>
      <c r="AL68" s="6">
        <v>8.4141461276961912E-3</v>
      </c>
    </row>
    <row r="69" spans="2:43" x14ac:dyDescent="0.25">
      <c r="T69" t="s">
        <v>72</v>
      </c>
      <c r="U69" s="6">
        <f>U68/R60</f>
        <v>24.529411764705884</v>
      </c>
      <c r="V69" s="6">
        <f>V64/R61</f>
        <v>1.2448347107438017E-2</v>
      </c>
      <c r="W69" s="6">
        <f>W64/R62</f>
        <v>3.6851211072664355E-2</v>
      </c>
      <c r="X69" s="6">
        <f>X64/R63</f>
        <v>2.5402816083611554E-3</v>
      </c>
      <c r="Y69" s="6">
        <f>Y68/R64</f>
        <v>266</v>
      </c>
      <c r="Z69" s="6">
        <f>Z68/R65</f>
        <v>74.000000000000014</v>
      </c>
      <c r="AA69" s="6">
        <f>AA68/R66</f>
        <v>110.04999999999998</v>
      </c>
      <c r="AB69">
        <f>(U69*V69*W69*X69*Y69*Z69*AA69)</f>
        <v>61.920699728363431</v>
      </c>
      <c r="AC69">
        <f>AB69^(1/7)</f>
        <v>1.8029203916298546</v>
      </c>
    </row>
    <row r="70" spans="2:43" x14ac:dyDescent="0.25">
      <c r="AH70" s="6"/>
      <c r="AI70" s="6" t="s">
        <v>72</v>
      </c>
      <c r="AJ70" s="6" t="s">
        <v>73</v>
      </c>
      <c r="AK70" s="6" t="s">
        <v>49</v>
      </c>
      <c r="AL70" s="6" t="s">
        <v>74</v>
      </c>
      <c r="AM70" s="6" t="s">
        <v>75</v>
      </c>
      <c r="AN70" s="6" t="s">
        <v>76</v>
      </c>
      <c r="AO70" s="6" t="s">
        <v>77</v>
      </c>
      <c r="AP70" s="6" t="s">
        <v>94</v>
      </c>
      <c r="AQ70" s="6" t="s">
        <v>95</v>
      </c>
    </row>
    <row r="71" spans="2:43" x14ac:dyDescent="0.25">
      <c r="AH71" s="6" t="s">
        <v>52</v>
      </c>
      <c r="AI71" s="6">
        <v>24.529411764705884</v>
      </c>
      <c r="AJ71" s="6">
        <v>0.31470588235294117</v>
      </c>
      <c r="AK71" s="6">
        <v>5</v>
      </c>
      <c r="AL71" s="6">
        <v>122.64705882352942</v>
      </c>
      <c r="AM71" s="6">
        <v>1.5735294117647058</v>
      </c>
      <c r="AN71" s="6">
        <v>7093.8486371776471</v>
      </c>
      <c r="AO71" s="6">
        <v>116.11620546356551</v>
      </c>
      <c r="AP71" s="6">
        <v>1.8029203916298546</v>
      </c>
      <c r="AQ71" s="6">
        <v>0.77141792462060987</v>
      </c>
    </row>
    <row r="72" spans="2:43" x14ac:dyDescent="0.25">
      <c r="AH72" s="6" t="s">
        <v>53</v>
      </c>
      <c r="AI72" s="6">
        <v>1.2448347107438017E-2</v>
      </c>
      <c r="AJ72" s="6">
        <v>0.54772727272727273</v>
      </c>
      <c r="AK72" s="6">
        <v>5</v>
      </c>
      <c r="AL72" s="6">
        <v>6.2241735537190084E-2</v>
      </c>
      <c r="AM72" s="6">
        <v>2.7386363636363638</v>
      </c>
      <c r="AN72" s="6"/>
      <c r="AO72" s="6"/>
      <c r="AP72" s="6"/>
      <c r="AQ72" s="6"/>
    </row>
    <row r="73" spans="2:43" x14ac:dyDescent="0.25">
      <c r="AH73" s="6" t="s">
        <v>54</v>
      </c>
      <c r="AI73" s="6">
        <v>3.6851211072664355E-2</v>
      </c>
      <c r="AJ73" s="6">
        <v>0.626470588235294</v>
      </c>
      <c r="AK73" s="6">
        <v>5</v>
      </c>
      <c r="AL73" s="6">
        <v>0.18425605536332179</v>
      </c>
      <c r="AM73" s="6">
        <v>3.1323529411764701</v>
      </c>
      <c r="AN73" s="6"/>
      <c r="AO73" s="6"/>
      <c r="AP73" s="6"/>
      <c r="AQ73" s="6"/>
    </row>
    <row r="74" spans="2:43" x14ac:dyDescent="0.25">
      <c r="AH74" s="6" t="s">
        <v>55</v>
      </c>
      <c r="AI74" s="6">
        <v>2.5402816083611554E-3</v>
      </c>
      <c r="AJ74" s="6">
        <v>0.21084337349397592</v>
      </c>
      <c r="AK74" s="6">
        <v>2</v>
      </c>
      <c r="AL74" s="6">
        <v>5.0805632167223109E-3</v>
      </c>
      <c r="AM74" s="6">
        <v>0.42168674698795183</v>
      </c>
      <c r="AN74" s="6"/>
      <c r="AO74" s="6"/>
      <c r="AP74" s="6"/>
      <c r="AQ74" s="6"/>
    </row>
    <row r="75" spans="2:43" x14ac:dyDescent="0.25">
      <c r="AH75" s="6" t="s">
        <v>56</v>
      </c>
      <c r="AI75" s="6">
        <v>266</v>
      </c>
      <c r="AJ75" s="6">
        <v>2.4</v>
      </c>
      <c r="AK75" s="6">
        <v>10</v>
      </c>
      <c r="AL75" s="6">
        <v>2660</v>
      </c>
      <c r="AM75" s="6">
        <v>24</v>
      </c>
      <c r="AN75" s="6"/>
      <c r="AO75" s="6"/>
      <c r="AP75" s="6"/>
      <c r="AQ75" s="6"/>
    </row>
    <row r="76" spans="2:43" x14ac:dyDescent="0.25">
      <c r="T76" s="26"/>
      <c r="AH76" s="6" t="s">
        <v>57</v>
      </c>
      <c r="AI76" s="6">
        <v>74.000000000000014</v>
      </c>
      <c r="AJ76" s="6">
        <v>1.7000000000000002</v>
      </c>
      <c r="AK76" s="6">
        <v>30</v>
      </c>
      <c r="AL76" s="6">
        <v>2220.0000000000005</v>
      </c>
      <c r="AM76" s="6">
        <v>51.000000000000007</v>
      </c>
      <c r="AN76" s="6"/>
      <c r="AO76" s="6"/>
      <c r="AP76" s="6"/>
      <c r="AQ76" s="6"/>
    </row>
    <row r="77" spans="2:43" x14ac:dyDescent="0.25">
      <c r="AH77" s="6" t="s">
        <v>58</v>
      </c>
      <c r="AI77" s="6">
        <v>110.04999999999998</v>
      </c>
      <c r="AJ77" s="6">
        <v>1.7499999999999998</v>
      </c>
      <c r="AK77" s="6">
        <v>19</v>
      </c>
      <c r="AL77" s="6">
        <v>2090.9499999999998</v>
      </c>
      <c r="AM77" s="6">
        <v>33.249999999999993</v>
      </c>
      <c r="AN77" s="6"/>
      <c r="AO77" s="6"/>
      <c r="AP77" s="6"/>
      <c r="AQ77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6"/>
  <sheetViews>
    <sheetView topLeftCell="A16" workbookViewId="0">
      <selection activeCell="H32" sqref="H32"/>
    </sheetView>
  </sheetViews>
  <sheetFormatPr defaultRowHeight="15" x14ac:dyDescent="0.25"/>
  <sheetData>
    <row r="4" spans="2:11" x14ac:dyDescent="0.25">
      <c r="B4" s="6"/>
      <c r="C4" s="6" t="s">
        <v>52</v>
      </c>
      <c r="D4" s="6" t="s">
        <v>53</v>
      </c>
      <c r="E4" s="6" t="s">
        <v>54</v>
      </c>
      <c r="F4" s="6" t="s">
        <v>55</v>
      </c>
      <c r="G4" s="6" t="s">
        <v>56</v>
      </c>
      <c r="H4" s="6" t="s">
        <v>57</v>
      </c>
      <c r="I4" s="6" t="s">
        <v>58</v>
      </c>
      <c r="J4" s="6" t="s">
        <v>68</v>
      </c>
      <c r="K4" s="6" t="s">
        <v>59</v>
      </c>
    </row>
    <row r="5" spans="2:11" x14ac:dyDescent="0.25">
      <c r="B5" s="6" t="s">
        <v>72</v>
      </c>
      <c r="C5" s="6">
        <v>24.529411764705884</v>
      </c>
      <c r="D5" s="6">
        <v>1.2448347107438017E-2</v>
      </c>
      <c r="E5" s="6">
        <v>3.6851211072664355E-2</v>
      </c>
      <c r="F5" s="6">
        <v>2.5402816083611554E-3</v>
      </c>
      <c r="G5" s="6">
        <v>266</v>
      </c>
      <c r="H5" s="6">
        <v>74.000000000000014</v>
      </c>
      <c r="I5" s="6">
        <v>110.04999999999998</v>
      </c>
      <c r="J5" s="6">
        <v>61.920699728363431</v>
      </c>
      <c r="K5" s="6">
        <v>1.8029203916298546</v>
      </c>
    </row>
    <row r="6" spans="2:11" x14ac:dyDescent="0.25">
      <c r="B6" s="6" t="s">
        <v>73</v>
      </c>
      <c r="C6" s="6">
        <v>0.31470588235294117</v>
      </c>
      <c r="D6" s="6">
        <v>0.54772727272727273</v>
      </c>
      <c r="E6" s="6">
        <v>0.626470588235294</v>
      </c>
      <c r="F6" s="6">
        <v>0.21084337349397592</v>
      </c>
      <c r="G6" s="6">
        <v>2.4</v>
      </c>
      <c r="H6" s="6">
        <v>1.7000000000000002</v>
      </c>
      <c r="I6" s="6">
        <v>1.7499999999999998</v>
      </c>
      <c r="J6" s="6">
        <v>0.16256538661329809</v>
      </c>
      <c r="K6" s="6">
        <v>0.77141792462060987</v>
      </c>
    </row>
    <row r="8" spans="2:11" x14ac:dyDescent="0.25">
      <c r="B8" s="6"/>
      <c r="C8" s="6" t="s">
        <v>60</v>
      </c>
      <c r="D8" s="6" t="s">
        <v>61</v>
      </c>
      <c r="E8" s="6" t="s">
        <v>62</v>
      </c>
      <c r="F8" s="6" t="s">
        <v>63</v>
      </c>
      <c r="G8" s="6" t="s">
        <v>64</v>
      </c>
      <c r="H8" s="6" t="s">
        <v>65</v>
      </c>
      <c r="I8" s="6" t="s">
        <v>66</v>
      </c>
    </row>
    <row r="9" spans="2:11" x14ac:dyDescent="0.25">
      <c r="B9" s="6" t="s">
        <v>11</v>
      </c>
      <c r="C9" s="6">
        <v>25.294117647058822</v>
      </c>
      <c r="D9" s="6">
        <v>0.22272727272727275</v>
      </c>
      <c r="E9" s="6">
        <v>1.8294117647058825</v>
      </c>
      <c r="F9" s="6">
        <v>0.26506024096385544</v>
      </c>
      <c r="G9" s="6">
        <v>198.66666666666666</v>
      </c>
      <c r="H9" s="6">
        <v>77.666666666666671</v>
      </c>
      <c r="I9" s="6">
        <v>37.599999999999994</v>
      </c>
    </row>
    <row r="10" spans="2:11" x14ac:dyDescent="0.25">
      <c r="B10" s="6" t="s">
        <v>12</v>
      </c>
      <c r="C10" s="6">
        <v>23.764705882352942</v>
      </c>
      <c r="D10" s="6">
        <v>9.0909090909090912E-2</v>
      </c>
      <c r="E10" s="6">
        <v>0.45294117647058824</v>
      </c>
      <c r="F10" s="6">
        <v>0.20481927710843373</v>
      </c>
      <c r="G10" s="6">
        <v>333.33333333333331</v>
      </c>
      <c r="H10" s="6">
        <v>70.333333333333343</v>
      </c>
      <c r="I10" s="6">
        <v>182.5</v>
      </c>
    </row>
    <row r="11" spans="2:11" x14ac:dyDescent="0.25">
      <c r="B11" s="6" t="s">
        <v>13</v>
      </c>
      <c r="C11" s="6">
        <v>0.31176470588235294</v>
      </c>
      <c r="D11" s="6">
        <v>0.28863636363636364</v>
      </c>
      <c r="E11" s="6">
        <v>0.27058823529411763</v>
      </c>
      <c r="F11" s="6">
        <v>0.12048192771084337</v>
      </c>
      <c r="G11" s="6">
        <v>2.8666666666666667</v>
      </c>
      <c r="H11" s="6">
        <v>1.1000000000000001</v>
      </c>
      <c r="I11" s="6">
        <v>1.4999999999999998</v>
      </c>
    </row>
    <row r="12" spans="2:11" x14ac:dyDescent="0.25">
      <c r="B12" s="6" t="s">
        <v>14</v>
      </c>
      <c r="C12" s="6">
        <v>0.31764705882352945</v>
      </c>
      <c r="D12" s="6">
        <v>0.80681818181818177</v>
      </c>
      <c r="E12" s="6">
        <v>0.98235294117647054</v>
      </c>
      <c r="F12" s="6">
        <v>0.30120481927710846</v>
      </c>
      <c r="G12" s="6">
        <v>0.26666666666666666</v>
      </c>
      <c r="H12" s="6">
        <v>2.2999999999999998</v>
      </c>
      <c r="I12" s="6">
        <v>2</v>
      </c>
    </row>
    <row r="15" spans="2:11" x14ac:dyDescent="0.25">
      <c r="C15" s="6"/>
      <c r="D15" s="6" t="s">
        <v>72</v>
      </c>
      <c r="E15" s="6" t="s">
        <v>73</v>
      </c>
      <c r="F15" s="6" t="s">
        <v>49</v>
      </c>
      <c r="G15" s="6" t="s">
        <v>74</v>
      </c>
      <c r="H15" s="6" t="s">
        <v>75</v>
      </c>
      <c r="I15" s="18" t="s">
        <v>76</v>
      </c>
      <c r="J15" s="18" t="s">
        <v>77</v>
      </c>
    </row>
    <row r="16" spans="2:11" ht="15.75" x14ac:dyDescent="0.25">
      <c r="C16" s="6" t="s">
        <v>52</v>
      </c>
      <c r="D16" s="6">
        <v>24.529411764705884</v>
      </c>
      <c r="E16" s="6">
        <v>0.31470588235294117</v>
      </c>
      <c r="F16" s="11">
        <v>5</v>
      </c>
      <c r="G16" s="6">
        <f>D16*F16</f>
        <v>122.64705882352942</v>
      </c>
      <c r="H16" s="6">
        <f>E16*F16</f>
        <v>1.5735294117647058</v>
      </c>
      <c r="I16">
        <v>7093.8486371776471</v>
      </c>
      <c r="J16">
        <v>116.11620546356551</v>
      </c>
    </row>
    <row r="17" spans="3:8" ht="15.75" x14ac:dyDescent="0.25">
      <c r="C17" s="6" t="s">
        <v>53</v>
      </c>
      <c r="D17" s="6">
        <v>1.2448347107438017E-2</v>
      </c>
      <c r="E17" s="6">
        <v>0.54772727272727273</v>
      </c>
      <c r="F17" s="11">
        <v>5</v>
      </c>
      <c r="G17" s="6">
        <f>D17*F17</f>
        <v>6.2241735537190084E-2</v>
      </c>
      <c r="H17" s="6">
        <f>E17*F17</f>
        <v>2.7386363636363638</v>
      </c>
    </row>
    <row r="18" spans="3:8" ht="15.75" x14ac:dyDescent="0.25">
      <c r="C18" s="6" t="s">
        <v>54</v>
      </c>
      <c r="D18" s="6">
        <v>3.6851211072664355E-2</v>
      </c>
      <c r="E18" s="6">
        <v>0.626470588235294</v>
      </c>
      <c r="F18" s="11">
        <v>5</v>
      </c>
      <c r="G18" s="6">
        <f t="shared" ref="G18:G22" si="0">D18*F18</f>
        <v>0.18425605536332179</v>
      </c>
      <c r="H18" s="6">
        <f t="shared" ref="H18:H22" si="1">E18*F18</f>
        <v>3.1323529411764701</v>
      </c>
    </row>
    <row r="19" spans="3:8" ht="15.75" x14ac:dyDescent="0.25">
      <c r="C19" s="6" t="s">
        <v>55</v>
      </c>
      <c r="D19" s="6">
        <v>2.5402816083611554E-3</v>
      </c>
      <c r="E19" s="6">
        <v>0.21084337349397592</v>
      </c>
      <c r="F19" s="11">
        <v>2</v>
      </c>
      <c r="G19" s="6">
        <f t="shared" si="0"/>
        <v>5.0805632167223109E-3</v>
      </c>
      <c r="H19" s="6">
        <f t="shared" si="1"/>
        <v>0.42168674698795183</v>
      </c>
    </row>
    <row r="20" spans="3:8" ht="15.75" x14ac:dyDescent="0.25">
      <c r="C20" s="6" t="s">
        <v>56</v>
      </c>
      <c r="D20" s="6">
        <v>266</v>
      </c>
      <c r="E20" s="6">
        <v>2.4</v>
      </c>
      <c r="F20" s="11">
        <v>10</v>
      </c>
      <c r="G20" s="6">
        <f>D20*F20</f>
        <v>2660</v>
      </c>
      <c r="H20" s="6">
        <f t="shared" si="1"/>
        <v>24</v>
      </c>
    </row>
    <row r="21" spans="3:8" ht="15.75" x14ac:dyDescent="0.25">
      <c r="C21" s="6" t="s">
        <v>57</v>
      </c>
      <c r="D21" s="6">
        <v>74.000000000000014</v>
      </c>
      <c r="E21" s="6">
        <v>1.7000000000000002</v>
      </c>
      <c r="F21" s="11">
        <v>30</v>
      </c>
      <c r="G21" s="6">
        <f t="shared" si="0"/>
        <v>2220.0000000000005</v>
      </c>
      <c r="H21" s="6">
        <f t="shared" si="1"/>
        <v>51.000000000000007</v>
      </c>
    </row>
    <row r="22" spans="3:8" ht="15.75" x14ac:dyDescent="0.25">
      <c r="C22" s="6" t="s">
        <v>58</v>
      </c>
      <c r="D22" s="6">
        <v>110.04999999999998</v>
      </c>
      <c r="E22" s="6">
        <v>1.7499999999999998</v>
      </c>
      <c r="F22" s="28">
        <v>19</v>
      </c>
      <c r="G22" s="19">
        <f t="shared" si="0"/>
        <v>2090.9499999999998</v>
      </c>
      <c r="H22" s="19">
        <f t="shared" si="1"/>
        <v>33.249999999999993</v>
      </c>
    </row>
    <row r="23" spans="3:8" x14ac:dyDescent="0.25">
      <c r="C23" s="27"/>
      <c r="D23" s="27"/>
      <c r="E23" s="27"/>
      <c r="G23" s="18">
        <f>SUM(G16:G22)</f>
        <v>7093.8486371776471</v>
      </c>
      <c r="H23" s="18">
        <f>SUM(H16:H22)</f>
        <v>116.11620546356551</v>
      </c>
    </row>
    <row r="24" spans="3:8" x14ac:dyDescent="0.25">
      <c r="C24" s="6"/>
      <c r="D24" s="6"/>
      <c r="E24" s="6"/>
    </row>
    <row r="26" spans="3:8" x14ac:dyDescent="0.25">
      <c r="D26" t="s">
        <v>49</v>
      </c>
    </row>
    <row r="27" spans="3:8" ht="15.75" x14ac:dyDescent="0.25">
      <c r="C27" s="11" t="s">
        <v>9</v>
      </c>
      <c r="D27" s="11">
        <v>5</v>
      </c>
    </row>
    <row r="28" spans="3:8" ht="15.75" x14ac:dyDescent="0.25">
      <c r="C28" s="11" t="s">
        <v>28</v>
      </c>
      <c r="D28" s="11">
        <v>2</v>
      </c>
    </row>
    <row r="29" spans="3:8" ht="15.75" x14ac:dyDescent="0.25">
      <c r="C29" s="11" t="s">
        <v>8</v>
      </c>
      <c r="D29" s="11">
        <v>5</v>
      </c>
    </row>
    <row r="30" spans="3:8" ht="15.75" x14ac:dyDescent="0.25">
      <c r="C30" s="11" t="s">
        <v>29</v>
      </c>
      <c r="D30" s="11">
        <v>5</v>
      </c>
    </row>
    <row r="31" spans="3:8" ht="15.75" x14ac:dyDescent="0.25">
      <c r="C31" s="11" t="s">
        <v>31</v>
      </c>
      <c r="D31" s="11">
        <v>10</v>
      </c>
    </row>
    <row r="32" spans="3:8" ht="15.75" x14ac:dyDescent="0.25">
      <c r="C32" s="11" t="s">
        <v>32</v>
      </c>
      <c r="D32" s="11">
        <v>30</v>
      </c>
    </row>
    <row r="34" spans="3:13" x14ac:dyDescent="0.25">
      <c r="C34" t="s">
        <v>78</v>
      </c>
      <c r="E34" t="s">
        <v>70</v>
      </c>
    </row>
    <row r="35" spans="3:13" x14ac:dyDescent="0.25">
      <c r="C35" s="6"/>
      <c r="D35" s="6" t="s">
        <v>79</v>
      </c>
      <c r="E35" s="6" t="s">
        <v>80</v>
      </c>
      <c r="F35" s="6" t="s">
        <v>81</v>
      </c>
      <c r="G35" s="6" t="s">
        <v>82</v>
      </c>
      <c r="H35" s="6" t="s">
        <v>83</v>
      </c>
      <c r="I35" s="6" t="s">
        <v>84</v>
      </c>
      <c r="J35" s="6" t="s">
        <v>85</v>
      </c>
      <c r="L35" s="6"/>
      <c r="M35" s="6" t="s">
        <v>92</v>
      </c>
    </row>
    <row r="36" spans="3:13" x14ac:dyDescent="0.25">
      <c r="C36" s="6" t="s">
        <v>86</v>
      </c>
      <c r="D36" s="6">
        <v>417</v>
      </c>
      <c r="E36" s="6">
        <v>6</v>
      </c>
      <c r="F36" s="6">
        <v>33</v>
      </c>
      <c r="G36" s="6">
        <v>33</v>
      </c>
      <c r="H36" s="6">
        <f>(1/D36+1/F36+1/G36)</f>
        <v>6.3004142140832789E-2</v>
      </c>
      <c r="I36" s="6">
        <f>D36*H36</f>
        <v>26.272727272727273</v>
      </c>
      <c r="J36" s="23">
        <f>(I36)^1/2</f>
        <v>13.136363636363637</v>
      </c>
      <c r="L36" s="6" t="s">
        <v>86</v>
      </c>
      <c r="M36" s="30">
        <v>13.136363636363637</v>
      </c>
    </row>
    <row r="37" spans="3:13" x14ac:dyDescent="0.25">
      <c r="C37" s="6" t="s">
        <v>87</v>
      </c>
      <c r="D37" s="6">
        <v>19.5</v>
      </c>
      <c r="E37" s="6">
        <v>52.3</v>
      </c>
      <c r="F37" s="6">
        <v>160.4</v>
      </c>
      <c r="G37" s="6">
        <v>110</v>
      </c>
      <c r="H37" s="6">
        <f t="shared" ref="H37:H39" si="2">(1/D37+1/F37+1/G37)</f>
        <v>6.6607374338047656E-2</v>
      </c>
      <c r="I37" s="6">
        <f t="shared" ref="I37:I39" si="3">D37*H37</f>
        <v>1.2988437995919293</v>
      </c>
      <c r="J37" s="23">
        <f t="shared" ref="J37:J39" si="4">(I37)^1/2</f>
        <v>0.64942189979596465</v>
      </c>
      <c r="L37" s="6" t="s">
        <v>87</v>
      </c>
      <c r="M37" s="30">
        <v>0.64942189979596465</v>
      </c>
    </row>
    <row r="38" spans="3:13" x14ac:dyDescent="0.25">
      <c r="C38" s="6" t="s">
        <v>8</v>
      </c>
      <c r="D38" s="6">
        <v>6.9</v>
      </c>
      <c r="E38" s="6">
        <v>15.9</v>
      </c>
      <c r="F38" s="6">
        <v>42.8</v>
      </c>
      <c r="G38" s="6">
        <v>75</v>
      </c>
      <c r="H38" s="6">
        <f t="shared" si="2"/>
        <v>0.18162535554652581</v>
      </c>
      <c r="I38" s="6">
        <f t="shared" si="3"/>
        <v>1.2532149532710282</v>
      </c>
      <c r="J38" s="23">
        <f t="shared" si="4"/>
        <v>0.62660747663551408</v>
      </c>
      <c r="L38" s="6" t="s">
        <v>8</v>
      </c>
      <c r="M38" s="30">
        <v>0.62660747663551408</v>
      </c>
    </row>
    <row r="39" spans="3:13" x14ac:dyDescent="0.25">
      <c r="C39" s="6" t="s">
        <v>7</v>
      </c>
      <c r="D39" s="6">
        <v>417</v>
      </c>
      <c r="E39" s="6">
        <v>30.2</v>
      </c>
      <c r="F39" s="6">
        <v>112.2</v>
      </c>
      <c r="G39" s="6">
        <v>250</v>
      </c>
      <c r="H39" s="6">
        <f t="shared" si="2"/>
        <v>1.5310737506251684E-2</v>
      </c>
      <c r="I39" s="6">
        <f t="shared" si="3"/>
        <v>6.3845775401069522</v>
      </c>
      <c r="J39" s="23">
        <f t="shared" si="4"/>
        <v>3.1922887700534761</v>
      </c>
      <c r="L39" s="6" t="s">
        <v>7</v>
      </c>
      <c r="M39" s="30">
        <v>3.1922887700534761</v>
      </c>
    </row>
    <row r="40" spans="3:13" x14ac:dyDescent="0.25">
      <c r="C40" s="18" t="s">
        <v>16</v>
      </c>
      <c r="D40" s="6">
        <v>22.200000000000003</v>
      </c>
      <c r="M40" s="31"/>
    </row>
    <row r="41" spans="3:13" x14ac:dyDescent="0.25">
      <c r="E41" t="s">
        <v>88</v>
      </c>
      <c r="M41" s="31"/>
    </row>
    <row r="42" spans="3:13" x14ac:dyDescent="0.25">
      <c r="C42" s="6"/>
      <c r="D42" s="6" t="s">
        <v>79</v>
      </c>
      <c r="E42" s="6" t="s">
        <v>80</v>
      </c>
      <c r="F42" s="6" t="s">
        <v>81</v>
      </c>
      <c r="G42" s="6" t="s">
        <v>82</v>
      </c>
      <c r="H42" s="6" t="s">
        <v>83</v>
      </c>
      <c r="I42" s="6" t="s">
        <v>84</v>
      </c>
      <c r="J42" s="6" t="s">
        <v>85</v>
      </c>
      <c r="L42" s="6"/>
      <c r="M42" s="30" t="s">
        <v>92</v>
      </c>
    </row>
    <row r="43" spans="3:13" x14ac:dyDescent="0.25">
      <c r="C43" s="6" t="s">
        <v>86</v>
      </c>
      <c r="D43" s="6">
        <v>3.5999999999999996</v>
      </c>
      <c r="E43" s="6">
        <v>6</v>
      </c>
      <c r="F43" s="6">
        <v>33</v>
      </c>
      <c r="G43" s="6">
        <v>33</v>
      </c>
      <c r="H43" s="6">
        <f>(1/D43+1/F43+1/G43)</f>
        <v>0.33838383838383834</v>
      </c>
      <c r="I43" s="6">
        <f>D43*H43</f>
        <v>1.2181818181818178</v>
      </c>
      <c r="J43" s="23">
        <f>(I43)^1/2</f>
        <v>0.60909090909090891</v>
      </c>
      <c r="L43" s="6" t="s">
        <v>86</v>
      </c>
      <c r="M43" s="30">
        <v>0.60909090909090891</v>
      </c>
    </row>
    <row r="44" spans="3:13" x14ac:dyDescent="0.25">
      <c r="C44" s="6" t="s">
        <v>87</v>
      </c>
      <c r="D44" s="6">
        <v>17.5</v>
      </c>
      <c r="E44" s="6">
        <v>52.3</v>
      </c>
      <c r="F44" s="6">
        <v>160.4</v>
      </c>
      <c r="G44" s="6">
        <v>110</v>
      </c>
      <c r="H44" s="6">
        <f t="shared" ref="H44:H46" si="5">(1/D44+1/F44+1/G44)</f>
        <v>7.246818019885351E-2</v>
      </c>
      <c r="I44" s="6">
        <f t="shared" ref="I44:I46" si="6">D44*H44</f>
        <v>1.2681931534799364</v>
      </c>
      <c r="J44" s="23">
        <f t="shared" ref="J44:J46" si="7">(I44)^1/2</f>
        <v>0.63409657673996822</v>
      </c>
      <c r="L44" s="6" t="s">
        <v>87</v>
      </c>
      <c r="M44" s="30">
        <v>0.63409657673996822</v>
      </c>
    </row>
    <row r="45" spans="3:13" x14ac:dyDescent="0.25">
      <c r="C45" s="6" t="s">
        <v>8</v>
      </c>
      <c r="D45" s="6">
        <v>24.1</v>
      </c>
      <c r="E45" s="6">
        <v>15.9</v>
      </c>
      <c r="F45" s="6">
        <v>42.8</v>
      </c>
      <c r="G45" s="6">
        <v>75</v>
      </c>
      <c r="H45" s="6">
        <f t="shared" si="5"/>
        <v>7.81915952482517E-2</v>
      </c>
      <c r="I45" s="6">
        <f t="shared" si="6"/>
        <v>1.8844174454828662</v>
      </c>
      <c r="J45" s="23">
        <f t="shared" si="7"/>
        <v>0.94220872274143308</v>
      </c>
      <c r="L45" s="6" t="s">
        <v>8</v>
      </c>
      <c r="M45" s="30">
        <v>0.94220872274143308</v>
      </c>
    </row>
    <row r="46" spans="3:13" x14ac:dyDescent="0.25">
      <c r="C46" s="6" t="s">
        <v>7</v>
      </c>
      <c r="D46" s="6">
        <v>5.35</v>
      </c>
      <c r="E46" s="6">
        <v>30.2</v>
      </c>
      <c r="F46" s="6">
        <v>112.2</v>
      </c>
      <c r="G46" s="6">
        <v>250</v>
      </c>
      <c r="H46" s="6">
        <f t="shared" si="5"/>
        <v>0.19982854382194681</v>
      </c>
      <c r="I46" s="6">
        <f t="shared" si="6"/>
        <v>1.0690827094474153</v>
      </c>
      <c r="J46" s="23">
        <f t="shared" si="7"/>
        <v>0.53454135472370767</v>
      </c>
      <c r="L46" s="6" t="s">
        <v>7</v>
      </c>
      <c r="M46" s="30">
        <v>0.53454135472370767</v>
      </c>
    </row>
    <row r="47" spans="3:13" x14ac:dyDescent="0.25">
      <c r="C47" s="18" t="s">
        <v>16</v>
      </c>
      <c r="D47" s="6">
        <v>0.51</v>
      </c>
    </row>
    <row r="49" spans="3:9" x14ac:dyDescent="0.25">
      <c r="C49" s="6"/>
      <c r="D49" s="6"/>
      <c r="E49" s="6"/>
      <c r="F49" s="6" t="s">
        <v>89</v>
      </c>
      <c r="G49" s="6"/>
      <c r="H49" s="6"/>
      <c r="I49" s="6" t="s">
        <v>89</v>
      </c>
    </row>
    <row r="50" spans="3:9" x14ac:dyDescent="0.25">
      <c r="C50" s="6" t="s">
        <v>40</v>
      </c>
      <c r="D50" s="6"/>
      <c r="E50" s="6"/>
      <c r="F50" s="6">
        <v>417</v>
      </c>
      <c r="G50" s="6"/>
      <c r="H50" s="6"/>
      <c r="I50" s="6">
        <v>5.35</v>
      </c>
    </row>
    <row r="51" spans="3:9" x14ac:dyDescent="0.25">
      <c r="C51" s="6" t="s">
        <v>41</v>
      </c>
      <c r="D51" s="6"/>
      <c r="E51" s="6"/>
      <c r="F51" s="6">
        <v>6.9</v>
      </c>
      <c r="G51" s="6"/>
      <c r="H51" s="6"/>
      <c r="I51" s="6">
        <v>24.1</v>
      </c>
    </row>
    <row r="52" spans="3:9" x14ac:dyDescent="0.25">
      <c r="C52" s="6" t="s">
        <v>42</v>
      </c>
      <c r="D52" s="6"/>
      <c r="E52" s="6"/>
      <c r="F52" s="6">
        <v>19.400000000000002</v>
      </c>
      <c r="G52" s="6"/>
      <c r="H52" s="6"/>
      <c r="I52" s="6">
        <v>10.649999999999999</v>
      </c>
    </row>
    <row r="53" spans="3:9" x14ac:dyDescent="0.25">
      <c r="C53" s="6" t="s">
        <v>43</v>
      </c>
      <c r="D53" s="6"/>
      <c r="E53" s="6"/>
      <c r="F53" s="6">
        <v>19.5</v>
      </c>
      <c r="G53" s="6"/>
      <c r="H53" s="6"/>
      <c r="I53" s="6">
        <v>17.5</v>
      </c>
    </row>
    <row r="54" spans="3:9" x14ac:dyDescent="0.25">
      <c r="C54" s="6" t="s">
        <v>44</v>
      </c>
      <c r="D54" s="6"/>
      <c r="E54" s="6"/>
      <c r="F54" s="6">
        <v>399</v>
      </c>
      <c r="G54" s="6"/>
      <c r="H54" s="6"/>
      <c r="I54" s="6">
        <v>3.5999999999999996</v>
      </c>
    </row>
    <row r="55" spans="3:9" x14ac:dyDescent="0.25">
      <c r="C55" s="6" t="s">
        <v>45</v>
      </c>
      <c r="D55" s="6"/>
      <c r="E55" s="6"/>
      <c r="F55" s="6">
        <v>22.200000000000003</v>
      </c>
      <c r="G55" s="6"/>
      <c r="H55" s="6"/>
      <c r="I55" s="6">
        <v>0.51</v>
      </c>
    </row>
    <row r="56" spans="3:9" x14ac:dyDescent="0.25">
      <c r="C56" s="6" t="s">
        <v>46</v>
      </c>
      <c r="D56" s="6"/>
      <c r="E56" s="6"/>
      <c r="F56" s="6">
        <v>22.009999999999998</v>
      </c>
      <c r="G56" s="6"/>
      <c r="H56" s="6"/>
      <c r="I56" s="6">
        <v>0.35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0"/>
  <sheetViews>
    <sheetView workbookViewId="0">
      <selection activeCell="L12" sqref="L12"/>
    </sheetView>
  </sheetViews>
  <sheetFormatPr defaultRowHeight="15" x14ac:dyDescent="0.25"/>
  <sheetData>
    <row r="4" spans="2:12" x14ac:dyDescent="0.25">
      <c r="B4" s="6"/>
      <c r="C4" s="6" t="s">
        <v>79</v>
      </c>
      <c r="D4" s="6" t="s">
        <v>80</v>
      </c>
      <c r="E4" s="6" t="s">
        <v>81</v>
      </c>
      <c r="F4" s="6" t="s">
        <v>82</v>
      </c>
      <c r="G4" s="6"/>
      <c r="H4" s="6"/>
      <c r="I4" s="6"/>
      <c r="K4" s="6" t="s">
        <v>70</v>
      </c>
      <c r="L4" s="6"/>
    </row>
    <row r="5" spans="2:12" x14ac:dyDescent="0.25">
      <c r="B5" s="6" t="s">
        <v>86</v>
      </c>
      <c r="C5" s="6">
        <v>417</v>
      </c>
      <c r="D5" s="6">
        <v>6</v>
      </c>
      <c r="E5" s="6">
        <v>33</v>
      </c>
      <c r="F5" s="6">
        <v>33</v>
      </c>
      <c r="G5" s="6">
        <f>(C5/D5)^2+(C5/E5)^2</f>
        <v>4989.9276859504134</v>
      </c>
      <c r="H5" s="6">
        <f>(G5)/2</f>
        <v>2494.9638429752067</v>
      </c>
      <c r="I5" s="29">
        <f>(H5)^1/2</f>
        <v>1247.4819214876034</v>
      </c>
      <c r="K5" s="6" t="s">
        <v>86</v>
      </c>
      <c r="L5" s="6">
        <v>1247.4819214876034</v>
      </c>
    </row>
    <row r="6" spans="2:12" x14ac:dyDescent="0.25">
      <c r="B6" s="6" t="s">
        <v>87</v>
      </c>
      <c r="C6" s="6">
        <v>19.5</v>
      </c>
      <c r="D6" s="6">
        <v>52.3</v>
      </c>
      <c r="E6" s="6">
        <v>160.4</v>
      </c>
      <c r="F6" s="6">
        <v>110</v>
      </c>
      <c r="G6" s="6">
        <f t="shared" ref="G6:G8" si="0">(C6/D6)^2+(C6/E6)^2</f>
        <v>0.15379586392900585</v>
      </c>
      <c r="H6" s="6">
        <f t="shared" ref="H6:H8" si="1">(G6)/2</f>
        <v>7.6897931964502925E-2</v>
      </c>
      <c r="I6" s="29">
        <f t="shared" ref="I6:I8" si="2">(H6)^1/2</f>
        <v>3.8448965982251462E-2</v>
      </c>
      <c r="K6" s="6" t="s">
        <v>87</v>
      </c>
      <c r="L6" s="6">
        <v>3.8448965982251462E-2</v>
      </c>
    </row>
    <row r="7" spans="2:12" x14ac:dyDescent="0.25">
      <c r="B7" s="6" t="s">
        <v>8</v>
      </c>
      <c r="C7" s="6">
        <v>6.9</v>
      </c>
      <c r="D7" s="6">
        <v>15.9</v>
      </c>
      <c r="E7" s="6">
        <v>42.8</v>
      </c>
      <c r="F7" s="6">
        <v>75</v>
      </c>
      <c r="G7" s="6">
        <f t="shared" si="0"/>
        <v>0.21431350786519296</v>
      </c>
      <c r="H7" s="6">
        <f t="shared" si="1"/>
        <v>0.10715675393259648</v>
      </c>
      <c r="I7" s="29">
        <f t="shared" si="2"/>
        <v>5.357837696629824E-2</v>
      </c>
      <c r="K7" s="6" t="s">
        <v>8</v>
      </c>
      <c r="L7" s="6">
        <v>5.357837696629824E-2</v>
      </c>
    </row>
    <row r="8" spans="2:12" x14ac:dyDescent="0.25">
      <c r="B8" s="6" t="s">
        <v>7</v>
      </c>
      <c r="C8" s="6">
        <v>417</v>
      </c>
      <c r="D8" s="6">
        <v>30.2</v>
      </c>
      <c r="E8" s="6">
        <v>112.2</v>
      </c>
      <c r="F8" s="6">
        <v>250</v>
      </c>
      <c r="G8" s="6">
        <f t="shared" si="0"/>
        <v>204.4723495150966</v>
      </c>
      <c r="H8" s="6">
        <f t="shared" si="1"/>
        <v>102.2361747575483</v>
      </c>
      <c r="I8" s="29">
        <f t="shared" si="2"/>
        <v>51.118087378774149</v>
      </c>
      <c r="K8" s="6" t="s">
        <v>7</v>
      </c>
      <c r="L8" s="6">
        <v>51.118087378774149</v>
      </c>
    </row>
    <row r="9" spans="2:12" x14ac:dyDescent="0.25">
      <c r="B9" s="6"/>
      <c r="C9" s="6"/>
      <c r="D9" s="6"/>
      <c r="E9" s="6"/>
      <c r="F9" s="6"/>
      <c r="G9" s="6"/>
      <c r="H9" s="6"/>
      <c r="I9" s="30"/>
      <c r="K9" s="6" t="s">
        <v>88</v>
      </c>
      <c r="L9" s="6"/>
    </row>
    <row r="10" spans="2:12" x14ac:dyDescent="0.25">
      <c r="B10" s="6"/>
      <c r="C10" s="6"/>
      <c r="D10" s="6"/>
      <c r="E10" s="6"/>
      <c r="F10" s="6"/>
      <c r="G10" s="6"/>
      <c r="H10" s="6"/>
      <c r="I10" s="30"/>
      <c r="K10" s="6" t="s">
        <v>86</v>
      </c>
      <c r="L10" s="6">
        <v>9.2975206611570244E-2</v>
      </c>
    </row>
    <row r="11" spans="2:12" x14ac:dyDescent="0.25">
      <c r="B11" s="6" t="s">
        <v>91</v>
      </c>
      <c r="C11" s="6"/>
      <c r="D11" s="6"/>
      <c r="E11" s="6"/>
      <c r="F11" s="6"/>
      <c r="G11" s="6"/>
      <c r="H11" s="6"/>
      <c r="I11" s="30"/>
      <c r="K11" s="6" t="s">
        <v>87</v>
      </c>
      <c r="L11" s="6">
        <v>3.0966458466967814E-2</v>
      </c>
    </row>
    <row r="12" spans="2:12" x14ac:dyDescent="0.25">
      <c r="B12" s="6"/>
      <c r="C12" s="6" t="s">
        <v>79</v>
      </c>
      <c r="D12" s="6" t="s">
        <v>80</v>
      </c>
      <c r="E12" s="6" t="s">
        <v>81</v>
      </c>
      <c r="F12" s="6" t="s">
        <v>82</v>
      </c>
      <c r="G12" s="6"/>
      <c r="H12" s="6"/>
      <c r="I12" s="30"/>
      <c r="K12" s="6" t="s">
        <v>8</v>
      </c>
      <c r="L12" s="6">
        <v>0.65362018747732997</v>
      </c>
    </row>
    <row r="13" spans="2:12" x14ac:dyDescent="0.25">
      <c r="B13" s="6" t="s">
        <v>86</v>
      </c>
      <c r="C13" s="6">
        <v>3.5999999999999996</v>
      </c>
      <c r="D13" s="6">
        <v>6</v>
      </c>
      <c r="E13" s="6">
        <v>33</v>
      </c>
      <c r="F13" s="6">
        <v>33</v>
      </c>
      <c r="G13" s="6">
        <f>(C13/D13)^2+(C13/E13)^2</f>
        <v>0.37190082644628097</v>
      </c>
      <c r="H13" s="6">
        <f>(G13)/2</f>
        <v>0.18595041322314049</v>
      </c>
      <c r="I13" s="29">
        <f>(H13)^1/2</f>
        <v>9.2975206611570244E-2</v>
      </c>
      <c r="K13" s="6" t="s">
        <v>7</v>
      </c>
      <c r="L13" s="6">
        <v>8.4141461276961912E-3</v>
      </c>
    </row>
    <row r="14" spans="2:12" x14ac:dyDescent="0.25">
      <c r="B14" s="6" t="s">
        <v>87</v>
      </c>
      <c r="C14" s="6">
        <v>17.5</v>
      </c>
      <c r="D14" s="6">
        <v>52.3</v>
      </c>
      <c r="E14" s="6">
        <v>160.4</v>
      </c>
      <c r="F14" s="6">
        <v>110</v>
      </c>
      <c r="G14" s="6">
        <f t="shared" ref="G14:G16" si="3">(C14/D14)^2+(C14/E14)^2</f>
        <v>0.12386583386787126</v>
      </c>
      <c r="H14" s="6">
        <f t="shared" ref="H14:H16" si="4">(G14)/2</f>
        <v>6.1932916933935628E-2</v>
      </c>
      <c r="I14" s="29">
        <f t="shared" ref="I14:I16" si="5">(H14)^1/2</f>
        <v>3.0966458466967814E-2</v>
      </c>
    </row>
    <row r="15" spans="2:12" x14ac:dyDescent="0.25">
      <c r="B15" s="6" t="s">
        <v>8</v>
      </c>
      <c r="C15" s="6">
        <v>24.1</v>
      </c>
      <c r="D15" s="6">
        <v>15.9</v>
      </c>
      <c r="E15" s="6">
        <v>42.8</v>
      </c>
      <c r="F15" s="6">
        <v>75</v>
      </c>
      <c r="G15" s="6">
        <f t="shared" si="3"/>
        <v>2.6144807499093199</v>
      </c>
      <c r="H15" s="6">
        <f t="shared" si="4"/>
        <v>1.3072403749546599</v>
      </c>
      <c r="I15" s="29">
        <f t="shared" si="5"/>
        <v>0.65362018747732997</v>
      </c>
    </row>
    <row r="16" spans="2:12" x14ac:dyDescent="0.25">
      <c r="B16" s="6" t="s">
        <v>7</v>
      </c>
      <c r="C16" s="6">
        <v>5.35</v>
      </c>
      <c r="D16" s="6">
        <v>30.2</v>
      </c>
      <c r="E16" s="6">
        <v>112.2</v>
      </c>
      <c r="F16" s="6">
        <v>250</v>
      </c>
      <c r="G16" s="6">
        <f t="shared" si="3"/>
        <v>3.3656584510784765E-2</v>
      </c>
      <c r="H16" s="6">
        <f t="shared" si="4"/>
        <v>1.6828292255392382E-2</v>
      </c>
      <c r="I16" s="29">
        <f t="shared" si="5"/>
        <v>8.4141461276961912E-3</v>
      </c>
    </row>
    <row r="18" spans="2:3" x14ac:dyDescent="0.25">
      <c r="B18" s="6"/>
      <c r="C18" s="6" t="s">
        <v>79</v>
      </c>
    </row>
    <row r="19" spans="2:3" x14ac:dyDescent="0.25">
      <c r="B19" s="6" t="s">
        <v>86</v>
      </c>
      <c r="C19" s="6">
        <v>417</v>
      </c>
    </row>
    <row r="20" spans="2:3" x14ac:dyDescent="0.25">
      <c r="B20" s="6" t="s">
        <v>87</v>
      </c>
      <c r="C20" s="6">
        <v>19.5</v>
      </c>
    </row>
    <row r="21" spans="2:3" x14ac:dyDescent="0.25">
      <c r="B21" s="6" t="s">
        <v>8</v>
      </c>
      <c r="C21" s="6">
        <v>6.9</v>
      </c>
    </row>
    <row r="22" spans="2:3" x14ac:dyDescent="0.25">
      <c r="B22" s="6" t="s">
        <v>7</v>
      </c>
      <c r="C22" s="6">
        <v>417</v>
      </c>
    </row>
    <row r="23" spans="2:3" x14ac:dyDescent="0.25">
      <c r="B23" s="18" t="s">
        <v>16</v>
      </c>
      <c r="C23" s="6">
        <v>22.200000000000003</v>
      </c>
    </row>
    <row r="25" spans="2:3" x14ac:dyDescent="0.25">
      <c r="B25" s="6"/>
      <c r="C25" s="6" t="s">
        <v>79</v>
      </c>
    </row>
    <row r="26" spans="2:3" x14ac:dyDescent="0.25">
      <c r="B26" s="6" t="s">
        <v>86</v>
      </c>
      <c r="C26" s="6">
        <v>3.5999999999999996</v>
      </c>
    </row>
    <row r="27" spans="2:3" x14ac:dyDescent="0.25">
      <c r="B27" s="6" t="s">
        <v>87</v>
      </c>
      <c r="C27" s="6">
        <v>17.5</v>
      </c>
    </row>
    <row r="28" spans="2:3" x14ac:dyDescent="0.25">
      <c r="B28" s="6" t="s">
        <v>8</v>
      </c>
      <c r="C28" s="6">
        <v>24.1</v>
      </c>
    </row>
    <row r="29" spans="2:3" x14ac:dyDescent="0.25">
      <c r="B29" s="6" t="s">
        <v>7</v>
      </c>
      <c r="C29" s="6">
        <v>5.35</v>
      </c>
    </row>
    <row r="30" spans="2:3" x14ac:dyDescent="0.25">
      <c r="B30" s="18" t="s">
        <v>16</v>
      </c>
      <c r="C30" s="6">
        <v>0.51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 2</vt:lpstr>
      <vt:lpstr>sheet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2023-12-02T12:49:17Z</dcterms:created>
  <dcterms:modified xsi:type="dcterms:W3CDTF">2023-12-03T17:50:40Z</dcterms:modified>
</cp:coreProperties>
</file>